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ě-technické ř...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stavebně-technické ř...'!$C$127:$K$276</definedName>
    <definedName name="_xlnm.Print_Area" localSheetId="1">'01 - stavebně-technické ř...'!$C$4:$J$76,'01 - stavebně-technické ř...'!$C$82:$J$109,'01 - stavebně-technické ř...'!$C$115:$J$276</definedName>
    <definedName name="_xlnm.Print_Titles" localSheetId="1">'01 - stavebně-technické ř...'!$127:$127</definedName>
    <definedName name="_xlnm._FilterDatabase" localSheetId="2" hidden="1">'VRN - Vedlejší rozpočtové...'!$C$117:$K$146</definedName>
    <definedName name="_xlnm.Print_Area" localSheetId="2">'VRN - Vedlejší rozpočtové...'!$C$4:$J$76,'VRN - Vedlejší rozpočtové...'!$C$82:$J$99,'VRN - Vedlejší rozpočtové...'!$C$105:$J$146</definedName>
    <definedName name="_xlnm.Print_Titles" localSheetId="2">'VRN - Vedlejší rozpočtové...'!$117:$117</definedName>
  </definedNames>
  <calcPr/>
</workbook>
</file>

<file path=xl/calcChain.xml><?xml version="1.0" encoding="utf-8"?>
<calcChain xmlns="http://schemas.openxmlformats.org/spreadsheetml/2006/main">
  <c i="3" l="1" r="R144"/>
  <c r="J37"/>
  <c r="J36"/>
  <c i="1" r="AY96"/>
  <c i="3" r="J35"/>
  <c i="1" r="AX96"/>
  <c i="3" r="BI145"/>
  <c r="BH145"/>
  <c r="BG145"/>
  <c r="BF145"/>
  <c r="T145"/>
  <c r="T144"/>
  <c r="R145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T119"/>
  <c r="T118"/>
  <c r="R120"/>
  <c r="R119"/>
  <c r="R118"/>
  <c r="P120"/>
  <c r="P119"/>
  <c r="P118"/>
  <c i="1" r="AU96"/>
  <c i="3"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2" r="J37"/>
  <c r="J36"/>
  <c i="1" r="AY95"/>
  <c i="2" r="J35"/>
  <c i="1" r="AX95"/>
  <c i="2" r="BI275"/>
  <c r="BH275"/>
  <c r="BG275"/>
  <c r="BF275"/>
  <c r="T275"/>
  <c r="T274"/>
  <c r="R275"/>
  <c r="R274"/>
  <c r="P275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T251"/>
  <c r="R252"/>
  <c r="R251"/>
  <c r="P252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T193"/>
  <c r="R194"/>
  <c r="R193"/>
  <c r="P194"/>
  <c r="P193"/>
  <c r="BI191"/>
  <c r="BH191"/>
  <c r="BG191"/>
  <c r="BF191"/>
  <c r="T191"/>
  <c r="T190"/>
  <c r="R191"/>
  <c r="R190"/>
  <c r="P191"/>
  <c r="P190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92"/>
  <c r="J17"/>
  <c r="J15"/>
  <c r="E15"/>
  <c r="F124"/>
  <c r="J14"/>
  <c r="J12"/>
  <c r="J122"/>
  <c r="E7"/>
  <c r="E85"/>
  <c i="1" r="L90"/>
  <c r="AM90"/>
  <c r="AM89"/>
  <c r="L89"/>
  <c r="AM87"/>
  <c r="L87"/>
  <c r="L85"/>
  <c r="L84"/>
  <c i="2" r="F37"/>
  <c r="J205"/>
  <c r="J186"/>
  <c r="BK163"/>
  <c r="BK143"/>
  <c r="J266"/>
  <c r="BK262"/>
  <c r="BK249"/>
  <c r="J237"/>
  <c r="J228"/>
  <c r="J218"/>
  <c r="BK211"/>
  <c r="BK205"/>
  <c r="J194"/>
  <c r="J181"/>
  <c r="BK153"/>
  <c r="BK137"/>
  <c r="BK183"/>
  <c r="J163"/>
  <c r="BK151"/>
  <c r="BK139"/>
  <c r="J177"/>
  <c r="J157"/>
  <c r="J137"/>
  <c i="3" r="J136"/>
  <c r="BK132"/>
  <c r="J130"/>
  <c r="BK126"/>
  <c r="BK122"/>
  <c r="J120"/>
  <c r="J142"/>
  <c r="BK134"/>
  <c i="2" r="BK275"/>
  <c r="J275"/>
  <c r="BK272"/>
  <c r="J272"/>
  <c r="BK270"/>
  <c r="J270"/>
  <c r="BK268"/>
  <c r="BK266"/>
  <c r="BK264"/>
  <c r="J262"/>
  <c r="J260"/>
  <c r="J258"/>
  <c r="J256"/>
  <c r="J249"/>
  <c r="BK240"/>
  <c r="BK233"/>
  <c r="J226"/>
  <c r="J220"/>
  <c r="J211"/>
  <c r="BK199"/>
  <c r="BK181"/>
  <c r="J153"/>
  <c r="J141"/>
  <c r="J268"/>
  <c r="J264"/>
  <c r="BK256"/>
  <c r="BK243"/>
  <c r="J230"/>
  <c r="J222"/>
  <c r="J214"/>
  <c r="BK207"/>
  <c r="J201"/>
  <c r="BK186"/>
  <c r="BK155"/>
  <c r="BK141"/>
  <c r="BK135"/>
  <c r="BK177"/>
  <c r="J161"/>
  <c r="BK145"/>
  <c r="J183"/>
  <c r="BK166"/>
  <c r="J155"/>
  <c r="BK147"/>
  <c i="3" r="BK142"/>
  <c r="J134"/>
  <c r="BK130"/>
  <c r="J128"/>
  <c r="BK124"/>
  <c r="J122"/>
  <c r="BK140"/>
  <c r="J140"/>
  <c i="2" r="J252"/>
  <c r="J247"/>
  <c r="BK245"/>
  <c r="J243"/>
  <c r="BK237"/>
  <c r="BK235"/>
  <c r="BK230"/>
  <c r="BK228"/>
  <c r="J224"/>
  <c r="BK222"/>
  <c r="BK218"/>
  <c r="J216"/>
  <c r="BK214"/>
  <c r="BK209"/>
  <c r="J207"/>
  <c r="BK203"/>
  <c r="BK201"/>
  <c r="BK194"/>
  <c r="BK191"/>
  <c r="BK175"/>
  <c r="BK168"/>
  <c r="J166"/>
  <c r="J151"/>
  <c r="BK149"/>
  <c r="J147"/>
  <c r="BK133"/>
  <c r="J131"/>
  <c i="1" r="AS94"/>
  <c i="2" r="BK260"/>
  <c r="BK258"/>
  <c r="BK252"/>
  <c r="BK247"/>
  <c r="J245"/>
  <c r="J240"/>
  <c r="J235"/>
  <c r="J233"/>
  <c r="BK226"/>
  <c r="BK224"/>
  <c r="BK220"/>
  <c r="BK216"/>
  <c r="J209"/>
  <c r="J203"/>
  <c r="J199"/>
  <c r="J191"/>
  <c r="J179"/>
  <c r="J145"/>
  <c r="J139"/>
  <c r="J133"/>
  <c r="BK179"/>
  <c r="J168"/>
  <c r="BK157"/>
  <c r="J143"/>
  <c r="J135"/>
  <c r="J175"/>
  <c r="BK161"/>
  <c r="J149"/>
  <c r="BK131"/>
  <c i="3" r="BK145"/>
  <c r="BK138"/>
  <c r="J132"/>
  <c r="BK128"/>
  <c r="J126"/>
  <c r="J124"/>
  <c r="BK120"/>
  <c r="J145"/>
  <c r="J138"/>
  <c r="BK136"/>
  <c i="2" r="J34"/>
  <c l="1" r="P213"/>
  <c r="BK130"/>
  <c r="T130"/>
  <c r="T129"/>
  <c r="T128"/>
  <c r="BK198"/>
  <c r="J198"/>
  <c r="J101"/>
  <c r="P198"/>
  <c r="BK213"/>
  <c r="J213"/>
  <c r="J102"/>
  <c r="R213"/>
  <c r="BK232"/>
  <c r="J232"/>
  <c r="J103"/>
  <c r="P232"/>
  <c r="T232"/>
  <c r="R130"/>
  <c r="R129"/>
  <c r="R198"/>
  <c r="T213"/>
  <c r="R232"/>
  <c r="P242"/>
  <c r="R242"/>
  <c r="T255"/>
  <c r="T254"/>
  <c r="BK242"/>
  <c r="J242"/>
  <c r="J104"/>
  <c r="T242"/>
  <c r="R255"/>
  <c r="R254"/>
  <c r="P130"/>
  <c r="P129"/>
  <c r="T198"/>
  <c r="BK255"/>
  <c r="J255"/>
  <c r="J107"/>
  <c r="P255"/>
  <c r="P254"/>
  <c r="P128"/>
  <c i="1" r="AU95"/>
  <c i="2" r="BK193"/>
  <c r="J193"/>
  <c r="J100"/>
  <c r="BK251"/>
  <c r="J251"/>
  <c r="J105"/>
  <c r="BK190"/>
  <c r="J190"/>
  <c r="J99"/>
  <c r="BK274"/>
  <c r="J274"/>
  <c r="J108"/>
  <c i="3" r="BK119"/>
  <c r="J119"/>
  <c r="J97"/>
  <c r="BK144"/>
  <c r="J144"/>
  <c r="J98"/>
  <c i="2" r="J130"/>
  <c r="J98"/>
  <c r="BK254"/>
  <c r="J254"/>
  <c r="J106"/>
  <c i="3" r="BE132"/>
  <c r="BE134"/>
  <c r="BE138"/>
  <c r="BE142"/>
  <c r="BE145"/>
  <c r="E85"/>
  <c r="J89"/>
  <c r="F91"/>
  <c r="J91"/>
  <c r="F92"/>
  <c r="J92"/>
  <c r="BE120"/>
  <c r="BE122"/>
  <c r="BE124"/>
  <c r="BE126"/>
  <c r="BE128"/>
  <c r="BE130"/>
  <c r="BE136"/>
  <c r="BE140"/>
  <c i="2" r="J89"/>
  <c r="E118"/>
  <c r="J125"/>
  <c r="BE133"/>
  <c r="BE143"/>
  <c r="BE145"/>
  <c r="BE151"/>
  <c r="BE179"/>
  <c r="F125"/>
  <c r="BE131"/>
  <c r="BE141"/>
  <c r="BE147"/>
  <c r="BE153"/>
  <c r="BE181"/>
  <c r="F91"/>
  <c r="BE137"/>
  <c r="BE149"/>
  <c r="BE157"/>
  <c r="BE161"/>
  <c r="BE163"/>
  <c r="BE166"/>
  <c r="BE168"/>
  <c r="BE175"/>
  <c r="BE183"/>
  <c r="BE186"/>
  <c r="BE191"/>
  <c r="BE194"/>
  <c r="BE203"/>
  <c r="BE205"/>
  <c r="BE209"/>
  <c r="BE211"/>
  <c r="BE218"/>
  <c r="BE222"/>
  <c r="BE224"/>
  <c r="BE226"/>
  <c r="BE230"/>
  <c r="BE245"/>
  <c r="BE247"/>
  <c r="BE256"/>
  <c r="BE258"/>
  <c r="BE260"/>
  <c r="BE264"/>
  <c r="J91"/>
  <c r="BE135"/>
  <c r="BE139"/>
  <c r="BE155"/>
  <c r="BE177"/>
  <c r="BE199"/>
  <c r="BE201"/>
  <c r="BE207"/>
  <c r="BE214"/>
  <c r="BE216"/>
  <c r="BE220"/>
  <c r="BE228"/>
  <c r="BE233"/>
  <c r="BE235"/>
  <c r="BE237"/>
  <c r="BE240"/>
  <c r="BE243"/>
  <c r="BE249"/>
  <c r="BE252"/>
  <c r="BE262"/>
  <c r="BE266"/>
  <c r="BE268"/>
  <c r="BE270"/>
  <c r="BE272"/>
  <c r="BE275"/>
  <c i="1" r="AW95"/>
  <c r="BD95"/>
  <c r="AU94"/>
  <c i="2" r="F34"/>
  <c i="1" r="BA95"/>
  <c i="3" r="J34"/>
  <c i="1" r="AW96"/>
  <c i="3" r="F36"/>
  <c i="1" r="BC96"/>
  <c i="3" r="F35"/>
  <c i="1" r="BB96"/>
  <c i="3" r="F34"/>
  <c i="1" r="BA96"/>
  <c i="3" r="F37"/>
  <c i="1" r="BD96"/>
  <c r="BD94"/>
  <c r="W33"/>
  <c i="2" r="F35"/>
  <c i="1" r="BB95"/>
  <c i="2" r="F36"/>
  <c i="1" r="BC95"/>
  <c i="2" l="1" r="BK129"/>
  <c r="J129"/>
  <c r="J97"/>
  <c r="R128"/>
  <c i="3" r="BK118"/>
  <c r="J118"/>
  <c i="2" r="BK128"/>
  <c r="J128"/>
  <c r="J33"/>
  <c i="1" r="AV95"/>
  <c r="AT95"/>
  <c i="3" r="J30"/>
  <c i="1" r="AG96"/>
  <c r="BB94"/>
  <c r="AX94"/>
  <c i="2" r="F33"/>
  <c i="1" r="AZ95"/>
  <c i="2" r="J30"/>
  <c i="1" r="AG95"/>
  <c r="AG94"/>
  <c r="BA94"/>
  <c r="W30"/>
  <c r="BC94"/>
  <c r="W32"/>
  <c i="3" r="F33"/>
  <c i="1" r="AZ96"/>
  <c i="3" r="J33"/>
  <c i="1" r="AV96"/>
  <c r="AT96"/>
  <c r="AN96"/>
  <c i="3" l="1" r="J96"/>
  <c i="1" r="AN95"/>
  <c i="2" r="J96"/>
  <c i="3" r="J39"/>
  <c i="2" r="J39"/>
  <c i="1" r="AY94"/>
  <c r="AK26"/>
  <c r="AW94"/>
  <c r="AK30"/>
  <c r="W31"/>
  <c r="AZ94"/>
  <c r="AV94"/>
  <c r="AK29"/>
  <c l="1"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<sst xmlns="http://schemas.openxmlformats.org/spreadsheetml/2006/main">
  <si>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</si>
  <si>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</si>
  <si>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</si>
  <si>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</si>
  <si>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</si>
  <si>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{20f11d8c-ca53-4831-be3f-856bf0f22194}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</si>
  <si>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</si>
  <si>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</si>
  <si>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</si>
  <si>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</si>
  <si>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</si>
  <si>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</si>
  <si>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</si>
  <si>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</si>
  <si>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</si>
  <si>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</si>
  <si>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</si>
  <si>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20161120_1_Obnova_Chlebovského_rybníka_v_k.ú.Zvěrotice_1</t>
  </si>
  <si>
    <t>KSO:</t>
  </si>
  <si>
    <t>CC-CZ:</t>
  </si>
  <si>
    <t>Místo:</t>
  </si>
  <si>
    <t xml:space="preserve"> </t>
  </si>
  <si>
    <t>Datum:</t>
  </si>
  <si>
    <t>29. 7. 2024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</si>
  <si>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</si>
  <si>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</si>
  <si>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</si>
  <si>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</si>
  <si>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</si>
  <si>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</si>
  <si>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</si>
  <si>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</si>
  <si>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</si>
  <si>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</si>
  <si>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</si>
  <si>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</si>
  <si>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</si>
  <si>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</si>
  <si>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</si>
  <si>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</si>
  <si>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</si>
  <si>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</si>
  <si>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</si>
  <si>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</si>
  <si>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</si>
  <si>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</si>
  <si>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</si>
  <si>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</si>
  <si>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</si>
  <si>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</si>
  <si>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</si>
  <si>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</si>
  <si>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</si>
  <si>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</si>
  <si>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</si>
  <si>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</si>
  <si>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</si>
  <si>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</si>
  <si>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</si>
  <si>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</si>
  <si>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</si>
  <si>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</si>
  <si>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</si>
  <si>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</si>
  <si>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</si>
  <si>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</si>
  <si>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</si>
  <si>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</si>
  <si>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</si>
  <si>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</si>
  <si>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</si>
  <si>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</si>
  <si>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</si>
  <si>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</si>
  <si>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</si>
  <si>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</si>
  <si>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</si>
  <si>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</t>
  </si>
  <si>
    <t>stavebně-technické ř...</t>
  </si>
  <si>
    <t>STA</t>
  </si>
  <si>
    <t>1</t>
  </si>
  <si>
    <t>{fab3455a-486b-4f8d-a739-8a74123ceafe}</t>
  </si>
  <si>
    <t>2</t>
  </si>
  <si>
    <t>VRN</t>
  </si>
  <si>
    <t>Vedlejší rozpočtové náklady</t>
  </si>
  <si>
    <t>{003367ef-f6a1-45fc-9c00-afcdb3879a5c}</t>
  </si>
  <si>
    <t>KRYCÍ LIST SOUPISU PRACÍ</t>
  </si>
  <si>
    <t>Objekt:</t>
  </si>
  <si>
    <t>01 - stavebně-technické ř...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</si>
  <si>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</si>
  <si>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</si>
  <si>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</si>
  <si>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</si>
  <si>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</si>
  <si>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</si>
  <si>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</si>
  <si>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12 - Zemní práce - odkopávky a prokopávky</t>
  </si>
  <si>
    <t xml:space="preserve">    18 - Zemní práce - povrchové úpravy terénu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</si>
  <si>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</si>
  <si>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</si>
  <si>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</si>
  <si>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</si>
  <si>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</si>
  <si>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</si>
  <si>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</si>
  <si>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</si>
  <si>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</si>
  <si>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</si>
  <si>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</si>
  <si>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</si>
  <si>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</si>
  <si>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</si>
  <si>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</si>
  <si>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</si>
  <si>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</si>
  <si>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</si>
  <si>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</si>
  <si>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</si>
  <si>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</si>
  <si>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</si>
  <si>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</si>
  <si>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</si>
  <si>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</si>
  <si>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</si>
  <si>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111103213</t>
  </si>
  <si>
    <t>Kosení ve vegetačním období divokého porostu hustého</t>
  </si>
  <si>
    <t>ha</t>
  </si>
  <si>
    <t>4</t>
  </si>
  <si>
    <t>PP</t>
  </si>
  <si>
    <t>Kosení travin a vodních rostlin ve vegetačním období divokého porostu hustého</t>
  </si>
  <si>
    <t>111251102</t>
  </si>
  <si>
    <t>Odstranění křovin a stromů průměru kmene do 100 mm i s kořeny sklonu terénu do 1:5 z celkové plochy přes 100 do 500 m2 strojně</t>
  </si>
  <si>
    <t>m2</t>
  </si>
  <si>
    <t>-1097236766</t>
  </si>
  <si>
    <t>Odstranění křovin a stromů s odstraněním kořenů strojně průměru kmene do 100 mm v rovině nebo ve svahu sklonu terénu do 1:5, při celkové ploše přes 100 do 500 m2</t>
  </si>
  <si>
    <t>3</t>
  </si>
  <si>
    <t>115101201</t>
  </si>
  <si>
    <t>Čerpání vody na dopravní výšku do 10 m průměrný přítok do 500 l/min</t>
  </si>
  <si>
    <t>hod</t>
  </si>
  <si>
    <t>8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</si>
  <si>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</si>
  <si>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</si>
  <si>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</si>
  <si>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</si>
  <si>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10</t>
  </si>
  <si>
    <t>Pohotovost záložní čerpací soupravy pro dopravní výšku do 10 m s uvažovaným průměrným přítokem do 500 l/min</t>
  </si>
  <si>
    <t>5</t>
  </si>
  <si>
    <t>121103111</t>
  </si>
  <si>
    <t>Skrývka zemin schopných zúrodnění v rovině a svahu do 1:5</t>
  </si>
  <si>
    <t>m3</t>
  </si>
  <si>
    <t>Skrývka zemin schopných zúrodnění v rovině a ve sklonu do 1:5</t>
  </si>
  <si>
    <t>6</t>
  </si>
  <si>
    <t>122151404</t>
  </si>
  <si>
    <t>Vykopávky v zemníku na suchu v hornině třídy těžitelnosti I skupiny 1 a 2 objem do 500 m3 strojně</t>
  </si>
  <si>
    <t>14</t>
  </si>
  <si>
    <t>Vykopávky v zemnících na suchu strojně zapažených i nezapažených v hornině třídy těžitelnosti I skupiny 1 a 2 přes 100 do 500 m3</t>
  </si>
  <si>
    <t>7</t>
  </si>
  <si>
    <t>122703601</t>
  </si>
  <si>
    <t>Odstranění nánosů při únosnosti dna přes 15 do 40 kPa</t>
  </si>
  <si>
    <t>18</t>
  </si>
  <si>
    <t>Odstranění nánosů z vypuštěných vodních nádrží nebo rybníků s uložením do hromad na vzdálenost do 20 m ve výkopišti při únosnosti dna přes 15 kPa do 40 kPa</t>
  </si>
  <si>
    <t>124253101</t>
  </si>
  <si>
    <t>Vykopávky pro koryta vodotečí v hornině třídy těžitelnosti I skupiny 3 objem do 1000 m3 strojně</t>
  </si>
  <si>
    <t>20</t>
  </si>
  <si>
    <t>Vykopávky pro koryta vodotečí strojně v hornině třídy těžitelnosti I skupiny 3 přes 100 do 1 000 m3</t>
  </si>
  <si>
    <t>9</t>
  </si>
  <si>
    <t>132251101</t>
  </si>
  <si>
    <t>Hloubení rýh nezapažených š do 800 mm v hornině třídy těžitelnosti I skupiny 3 objem do 20 m3 strojně</t>
  </si>
  <si>
    <t>24</t>
  </si>
  <si>
    <t>Hloubení nezapažených rýh šířky do 800 mm strojně s urovnáním dna do předepsaného profilu a spádu v hornině třídy těžitelnosti I skupiny 3 do 20 m3</t>
  </si>
  <si>
    <t>132254202</t>
  </si>
  <si>
    <t>Hloubení zapažených rýh š do 2000 mm v hornině třídy těžitelnosti I skupiny 3 objem do 50 m3</t>
  </si>
  <si>
    <t>28</t>
  </si>
  <si>
    <t>Hloubení zapažených rýh šířky přes 800 do 2 000 mm strojně s urovnáním dna do předepsaného profilu a spádu v hornině třídy těžitelnosti I skupiny 3 přes 20 do 50 m3</t>
  </si>
  <si>
    <t>11</t>
  </si>
  <si>
    <t>133251103</t>
  </si>
  <si>
    <t>Hloubení šachet nezapažených v hornině třídy těžitelnosti I skupiny 3 objem do 100 m3</t>
  </si>
  <si>
    <t>32</t>
  </si>
  <si>
    <t>Hloubení nezapažených šachet strojně v hornině třídy těžitelnosti I skupiny 3 přes 50 do 100 m3</t>
  </si>
  <si>
    <t>162251102</t>
  </si>
  <si>
    <t>Vodorovné přemístění přes 20 do 50 m výkopku/sypaniny z horniny třídy těžitelnosti I skupiny 1 až 3</t>
  </si>
  <si>
    <t>36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</si>
  <si>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</si>
  <si>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13</t>
  </si>
  <si>
    <t>162351104</t>
  </si>
  <si>
    <t>Vodorovné přemístění přes 500 do 1000 m výkopku/sypaniny z horniny třídy těžitelnosti I skupiny 1 až 3</t>
  </si>
  <si>
    <t>38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</si>
  <si>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</si>
  <si>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167151111</t>
  </si>
  <si>
    <t>Nakládání výkopku z hornin třídy těžitelnosti I skupiny 1 až 3 přes 100 m3</t>
  </si>
  <si>
    <t>40</t>
  </si>
  <si>
    <t>Nakládání, skládání a překládání neulehlého výkopku nebo sypaniny strojně nakládání, množství přes 100 m3, z hornin třídy těžitelnosti I, skupiny 1 až 3</t>
  </si>
  <si>
    <t>VV</t>
  </si>
  <si>
    <t>1297,66</t>
  </si>
  <si>
    <t xml:space="preserve">Naložení přehozené zeminy </t>
  </si>
  <si>
    <t>15</t>
  </si>
  <si>
    <t>171103202</t>
  </si>
  <si>
    <t>Uložení sypanin z horniny třídy těžitelnosti I a II skupiny 1 až 4 do hrází nádrží se zhutněním 100 % PS C s příměsí jílu přes 20 do 50 %</t>
  </si>
  <si>
    <t>42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</si>
  <si>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</si>
  <si>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16</t>
  </si>
  <si>
    <t>183552513</t>
  </si>
  <si>
    <t>Hnojení vápenatými hnojivy v množství do 2 t/ha ploch do 5 ha sklonu do 5°</t>
  </si>
  <si>
    <t>-1262133238</t>
  </si>
  <si>
    <t>Úprava zemědělské půdy - hnojení vápennými hnojivy při dávce do 2 t/ha na ploše jednotlivě do 5 ha, o sklonu do 5°</t>
  </si>
  <si>
    <t>1,6</t>
  </si>
  <si>
    <t>17</t>
  </si>
  <si>
    <t>174101101</t>
  </si>
  <si>
    <t>Zásyp jam, šachet rýh nebo kolem objektů sypaninou se zhutněním</t>
  </si>
  <si>
    <t>48</t>
  </si>
  <si>
    <t>Zásyp sypaninou z jakékoliv horniny strojně s uložením výkopku ve vrstvách se zhutněním jam, šachet, rýh nebo kolem objektů v těchto vykopávkách</t>
  </si>
  <si>
    <t>181351113</t>
  </si>
  <si>
    <t>Rozprostření ornice tl vrstvy do 200 mm pl přes 500 m2 v rovině nebo ve svahu do 1:5 strojně</t>
  </si>
  <si>
    <t>50</t>
  </si>
  <si>
    <t>Rozprostření a urovnání ornice v rovině nebo ve svahu sklonu do 1:5 strojně při souvislé ploše přes 500 m2, tl. vrstvy do 200 mm</t>
  </si>
  <si>
    <t>860</t>
  </si>
  <si>
    <t>Ornice</t>
  </si>
  <si>
    <t>1505,264*10</t>
  </si>
  <si>
    <t>Rozsprostření ornice na orné půdě</t>
  </si>
  <si>
    <t>Součet</t>
  </si>
  <si>
    <t>19</t>
  </si>
  <si>
    <t>181411122</t>
  </si>
  <si>
    <t>Založení lučního trávníku výsevem pl do 1000 m2 ve svahu přes 1:5 do 1:2</t>
  </si>
  <si>
    <t>52</t>
  </si>
  <si>
    <t>Založení trávníku na půdě předem připravené plochy do 1000 m2 výsevem včetně utažení lučního na svahu přes 1:5 do 1:2</t>
  </si>
  <si>
    <t>M</t>
  </si>
  <si>
    <t>005724740</t>
  </si>
  <si>
    <t>osivo směs travní krajinná - svahová</t>
  </si>
  <si>
    <t>kg</t>
  </si>
  <si>
    <t>54</t>
  </si>
  <si>
    <t>182151111</t>
  </si>
  <si>
    <t>Svahování v zářezech v hornině třídy těžitelnosti I skupiny 1 až 3 strojně</t>
  </si>
  <si>
    <t>56</t>
  </si>
  <si>
    <t>Svahování trvalých svahů do projektovaných profilů strojně s potřebným přemístěním výkopku při svahování v zářezech v hornině třídy těžitelnosti I, skupiny 1 až 3</t>
  </si>
  <si>
    <t>22</t>
  </si>
  <si>
    <t>182251101</t>
  </si>
  <si>
    <t>Svahování násypů strojně</t>
  </si>
  <si>
    <t>58</t>
  </si>
  <si>
    <t>Svahování trvalých svahů do projektovaných profilů strojně s potřebným přemístěním výkopku při svahování násypů v jakékoliv hornině</t>
  </si>
  <si>
    <t>23</t>
  </si>
  <si>
    <t>183551213</t>
  </si>
  <si>
    <t>Úprava půdy orbou hl přes 0,24 do 0,3 m ploch do 5 ha sklonu do 5°</t>
  </si>
  <si>
    <t>60</t>
  </si>
  <si>
    <t>Úprava zemědělské půdy - orba hluboká, hl. přes 0,24 do 0,30 m, na ploše jednotlivě do 5 ha, o sklonu do 5°</t>
  </si>
  <si>
    <t>R9</t>
  </si>
  <si>
    <t>Kompletní likvidace dřevních zbytků, větví, pařezů a travin v souladu se zk. O odpadech č 185/2001 Sb. v platném znění.</t>
  </si>
  <si>
    <t>kpl</t>
  </si>
  <si>
    <t>-870705967</t>
  </si>
  <si>
    <t>Obsahuje všechny druhy likvidace - uložení na skládku, spálení nebo štěpkování. Součástí položky je možná doprava, potřebná manipulace a poplatky za uložení na skládku.</t>
  </si>
  <si>
    <t>Zemní práce - odkopávky a prokopávky</t>
  </si>
  <si>
    <t>25</t>
  </si>
  <si>
    <t>166151101</t>
  </si>
  <si>
    <t>Přehození neulehlého výkopku z horniny třídy těžitelnosti I skupiny 1 až 3 strojně</t>
  </si>
  <si>
    <t>897398463</t>
  </si>
  <si>
    <t>Přehození neulehlého výkopku strojně z horniny třídy těžitelnosti I, skupiny 1 až 3</t>
  </si>
  <si>
    <t>Zemní práce - povrchové úpravy terénu</t>
  </si>
  <si>
    <t>26</t>
  </si>
  <si>
    <t>58530170</t>
  </si>
  <si>
    <t>vápno nehašené CL 90-Q pro úpravu zemin standardní</t>
  </si>
  <si>
    <t>t</t>
  </si>
  <si>
    <t>-1578300883</t>
  </si>
  <si>
    <t>"2t/ha CaO"1,6*2,0</t>
  </si>
  <si>
    <t>Svislé a kompletní konstrukce</t>
  </si>
  <si>
    <t>27</t>
  </si>
  <si>
    <t>320101112</t>
  </si>
  <si>
    <t>Osazení betonových a železobetonových prefabrikátů hmotnosti přes 1000 do 5000 kg</t>
  </si>
  <si>
    <t>64</t>
  </si>
  <si>
    <t>Osazení betonových a železobetonových prefabrikátů hmotnosti jednotlivě přes 1 000 do 5 000 kg</t>
  </si>
  <si>
    <t>SPCR2</t>
  </si>
  <si>
    <t>Železobetonový prefabrikovaný jednodlužový uzavřený požerák dl.2300mm</t>
  </si>
  <si>
    <t>kus</t>
  </si>
  <si>
    <t>-41459716</t>
  </si>
  <si>
    <t>dodávka železobetonového prefabrikovaného jednodlužového uzavřeného požeráku dl.2300mm</t>
  </si>
  <si>
    <t>29</t>
  </si>
  <si>
    <t>321213345</t>
  </si>
  <si>
    <t>Zdivo nadzákladové z lomového kamene vodních staveb obkladní s vyspárováním</t>
  </si>
  <si>
    <t>68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</si>
  <si>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</si>
  <si>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30</t>
  </si>
  <si>
    <t>321321116</t>
  </si>
  <si>
    <t>Konstrukce vodních staveb ze ŽB mrazuvzdorného tř. C 30/37</t>
  </si>
  <si>
    <t>70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</si>
  <si>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</si>
  <si>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31</t>
  </si>
  <si>
    <t>321351010</t>
  </si>
  <si>
    <t>Bednění konstrukcí vodních staveb rovinné - zřízení</t>
  </si>
  <si>
    <t>72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</si>
  <si>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</si>
  <si>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321352010</t>
  </si>
  <si>
    <t>Bednění konstrukcí vodních staveb rovinné - odstranění</t>
  </si>
  <si>
    <t>74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</si>
  <si>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</si>
  <si>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33</t>
  </si>
  <si>
    <t>321368211</t>
  </si>
  <si>
    <t>Výztuž železobetonových konstrukcí vodních staveb ze svařovaných sítí</t>
  </si>
  <si>
    <t>76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</si>
  <si>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</si>
  <si>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Vodorovné konstrukce</t>
  </si>
  <si>
    <t>34</t>
  </si>
  <si>
    <t>451316122</t>
  </si>
  <si>
    <t>Podklad pod dlažbu z betonu prostého se zvýšenými nároky na prostředí C 30/37 tl přes 100 do 150 mm</t>
  </si>
  <si>
    <t>78</t>
  </si>
  <si>
    <t>Podklad pod dlažbu z betonu prostého se zvýšenými nároky na prostředí tř. C 30/37 tl. přes 100 do 150 mm</t>
  </si>
  <si>
    <t>35</t>
  </si>
  <si>
    <t>451311531</t>
  </si>
  <si>
    <t>Podklad pro dlažbu z betonu prostého mrazuvzdorného tř. C 30/37 vrstva tl nad 150 do 200 mm</t>
  </si>
  <si>
    <t>80</t>
  </si>
  <si>
    <t>451571111</t>
  </si>
  <si>
    <t>Lože pod dlažby ze štěrkopísku vrstva tl do 100 mm</t>
  </si>
  <si>
    <t>82</t>
  </si>
  <si>
    <t>Lože pod dlažby ze štěrkopísků, tl. vrstvy do 100 mm</t>
  </si>
  <si>
    <t>37</t>
  </si>
  <si>
    <t>452312171</t>
  </si>
  <si>
    <t>Sedlové lože z betonu prostého bez zvýšených nároků na prostředí tř. C 30/37 otevřený výkop</t>
  </si>
  <si>
    <t>84</t>
  </si>
  <si>
    <t>Podkladní a zajišťovací konstrukce z betonu prostého v otevřeném výkopu bez zvýšených nároků na prostředí sedlové lože pod potrubí z betonu tř. C 30/37</t>
  </si>
  <si>
    <t>457572111</t>
  </si>
  <si>
    <t>Filtrační vrstvy ze štěrkopísku se zhutněním frakce od 0 až 8 do 0 až 32 mm</t>
  </si>
  <si>
    <t>86</t>
  </si>
  <si>
    <t>Filtrační vrstvy jakékoliv tloušťky a sklonu ze štěrkopísků se zhutněním do 10 pojezdů/m3, frakce od 0-8 do 0-32 mm</t>
  </si>
  <si>
    <t>39</t>
  </si>
  <si>
    <t>464511111</t>
  </si>
  <si>
    <t>Pohoz z lomového kamene neupraveného tříděného z terénu</t>
  </si>
  <si>
    <t>88</t>
  </si>
  <si>
    <t>Pohoz dna nebo svahů jakékoliv tloušťky z lomového kamene neupraveného tříděného z terénu</t>
  </si>
  <si>
    <t>465210122</t>
  </si>
  <si>
    <t>Schody z lomového kamene na maltu cementovou s vyspárováním tl 250 mm</t>
  </si>
  <si>
    <t>90</t>
  </si>
  <si>
    <t>Schody z lomového kamene lomařsky upraveného pro dlažbu na cementovou maltu, s vyspárováním cementovou maltou, tl. kamene 250 mm</t>
  </si>
  <si>
    <t>41</t>
  </si>
  <si>
    <t>465513227</t>
  </si>
  <si>
    <t>Dlažba z lomového kamene na cementovou maltu s vyspárováním tl 250 mm pro hráze</t>
  </si>
  <si>
    <t>92</t>
  </si>
  <si>
    <t>Dlažba z lomového kamene lomařsky upraveného na cementovou maltu, s vyspárováním cementovou maltou, tl. kamene 250 mm</t>
  </si>
  <si>
    <t>467510111</t>
  </si>
  <si>
    <t>Balvanitý skluz z lomového kamene tl 700 až 1200 mm</t>
  </si>
  <si>
    <t>94</t>
  </si>
  <si>
    <t>Balvanitý skluz z lomového kamene hmotnosti kamene jednotlivě přes 300 do 3000 kg s proštěrkováním tl. vrstvy 700 až 1200 mm</t>
  </si>
  <si>
    <t>Trubní vedení</t>
  </si>
  <si>
    <t>43</t>
  </si>
  <si>
    <t>871395201</t>
  </si>
  <si>
    <t>Montáž kanalizačního potrubí z PE SDR11 otevřený výkop svařovaných elektrotvarovkou d 400x36,3 mm</t>
  </si>
  <si>
    <t>m</t>
  </si>
  <si>
    <t>96</t>
  </si>
  <si>
    <t>Montáž kanalizačního potrubí z polyetylenu PE100 RC svařovaných elektrotvarovkou v otevřeném výkopu ve sklonu do 20 % SDR 11/PN16 d 400 x 36,3 mm</t>
  </si>
  <si>
    <t>44</t>
  </si>
  <si>
    <t>899623181</t>
  </si>
  <si>
    <t>Obetonování potrubí nebo zdiva stok betonem prostým tř. C 30/37 v otevřeném výkopu</t>
  </si>
  <si>
    <t>98</t>
  </si>
  <si>
    <t>Obetonování potrubí nebo zdiva stok betonem prostým v otevřeném výkopu, betonem tř. C 30/37</t>
  </si>
  <si>
    <t>45</t>
  </si>
  <si>
    <t>899643121</t>
  </si>
  <si>
    <t>Bednění pro obetonování potrubí otevřený výkop zřízení</t>
  </si>
  <si>
    <t>-901154029</t>
  </si>
  <si>
    <t>Bednění pro obetonování potrubí v otevřeném výkopu zřízení</t>
  </si>
  <si>
    <t>20,88</t>
  </si>
  <si>
    <t>46</t>
  </si>
  <si>
    <t>899643122</t>
  </si>
  <si>
    <t>Bednění pro obetonování potrubí otevřený výkop odstranění</t>
  </si>
  <si>
    <t>1259433288</t>
  </si>
  <si>
    <t>Bednění pro obetonování potrubí v otevřeném výkopu odstranění</t>
  </si>
  <si>
    <t>Ostatní konstrukce a práce, bourání</t>
  </si>
  <si>
    <t>47</t>
  </si>
  <si>
    <t>916922112</t>
  </si>
  <si>
    <t>Obrubník vtoku skluzu z monolitického betonu C 30/37 včetně bednění a odbednění</t>
  </si>
  <si>
    <t>102</t>
  </si>
  <si>
    <t>Obrubník vtoku skluzu z monolitického betonu včetně bednění a odbednění, z betonu C 30/37</t>
  </si>
  <si>
    <t>934956124</t>
  </si>
  <si>
    <t>Hradítka z dubového dřeva tl 50 mm</t>
  </si>
  <si>
    <t>104</t>
  </si>
  <si>
    <t>Přepadová a ochranná zařízení nádrží dřevěná hradítka (dluže požeráku) š.150 mm, bez nátěru, s potřebným kováním z dubového dřeva, tl. 50 mm</t>
  </si>
  <si>
    <t>49</t>
  </si>
  <si>
    <t>R10</t>
  </si>
  <si>
    <t>Sběr kamene na orné půdě po rozprostření sedimentu</t>
  </si>
  <si>
    <t>965698924</t>
  </si>
  <si>
    <t xml:space="preserve">Sběr kamene na orné půdě v ploše 1,6 ha  po rozprostření sedimentu s přesunem kamenů na okraj pole.</t>
  </si>
  <si>
    <t>R5</t>
  </si>
  <si>
    <t>Demontáž a likvidace stávajícího výpustného zařízení</t>
  </si>
  <si>
    <t>2111216892</t>
  </si>
  <si>
    <t>998</t>
  </si>
  <si>
    <t>Přesun hmot</t>
  </si>
  <si>
    <t>51</t>
  </si>
  <si>
    <t>998321011</t>
  </si>
  <si>
    <t>Přesun hmot pro hráze přehradní zemní a kamenité</t>
  </si>
  <si>
    <t>108</t>
  </si>
  <si>
    <t>Přesun hmot pro objekty hráze přehradní zemní a kamenité dopravní vzdálenost do 500 m</t>
  </si>
  <si>
    <t>PSV</t>
  </si>
  <si>
    <t>Práce a dodávky PSV</t>
  </si>
  <si>
    <t>767</t>
  </si>
  <si>
    <t>Konstrukce zámečnické</t>
  </si>
  <si>
    <t>13010011</t>
  </si>
  <si>
    <t>tyč ocelová kruhová jakost S235JR (11 375) D 10mm</t>
  </si>
  <si>
    <t>112</t>
  </si>
  <si>
    <t>53</t>
  </si>
  <si>
    <t>13010502</t>
  </si>
  <si>
    <t>úhelník ocelový nerovnostranný jakost S235JR (11 375) 40x25x4mm</t>
  </si>
  <si>
    <t>114</t>
  </si>
  <si>
    <t>13010354</t>
  </si>
  <si>
    <t>tyč plochá tažená za studena jakost S235JRC+C 30x2mm</t>
  </si>
  <si>
    <t>116</t>
  </si>
  <si>
    <t>55</t>
  </si>
  <si>
    <t>13010506</t>
  </si>
  <si>
    <t>úhelník ocelový nerovnostranný jakost S235JR (11 375) 50x30x4mm</t>
  </si>
  <si>
    <t>118</t>
  </si>
  <si>
    <t>13010812</t>
  </si>
  <si>
    <t>ocel profilová jakost S235JR (11 375) průřez U (UPN) 65</t>
  </si>
  <si>
    <t>120</t>
  </si>
  <si>
    <t>57</t>
  </si>
  <si>
    <t>13756580</t>
  </si>
  <si>
    <t>plech ocelový hladký válcovaný za studena tl 2mm tabule</t>
  </si>
  <si>
    <t>122</t>
  </si>
  <si>
    <t>998767101</t>
  </si>
  <si>
    <t>Přesun hmot tonážní pro zámečnické konstrukce v objektech v do 6 m</t>
  </si>
  <si>
    <t>126</t>
  </si>
  <si>
    <t>Přesun hmot pro zámečnické konstrukce stanovený z hmotnosti přesunovaného materiálu vodorovná dopravní vzdálenost do 50 m základní v objektech výšky do 6 m</t>
  </si>
  <si>
    <t>59</t>
  </si>
  <si>
    <t>R6</t>
  </si>
  <si>
    <t>Výroba a montáž ocelového tlamového vtoku s rámem včetně nátěru</t>
  </si>
  <si>
    <t>-54823682</t>
  </si>
  <si>
    <t>R7</t>
  </si>
  <si>
    <t>Dodávka a montáž ocelového uzamykatelného poklopu požeráku s rámem včetně nátěru</t>
  </si>
  <si>
    <t>1554116801</t>
  </si>
  <si>
    <t>OST</t>
  </si>
  <si>
    <t>Ostatní</t>
  </si>
  <si>
    <t>61</t>
  </si>
  <si>
    <t>0-01</t>
  </si>
  <si>
    <t>Kontrolní zkoušky a zkoušky hutnění</t>
  </si>
  <si>
    <t>262144</t>
  </si>
  <si>
    <t>128</t>
  </si>
  <si>
    <t>VRN - Vedlejší rozpočtové náklady</t>
  </si>
  <si>
    <t xml:space="preserve">    VRN3 - Zařízení staveniště</t>
  </si>
  <si>
    <t>r1</t>
  </si>
  <si>
    <t>Zpracování a předání dok. skuteč. provedení stavby (3 pare+1 v elkt. formě) objednavateli a zaměření skutečného provedení stavby-geodetiské části dokumentace(3pare+1v elekt. formě) v rozsahu odpovídajícím příslušným právním předpisům, fotodokumentace</t>
  </si>
  <si>
    <t>Kpl</t>
  </si>
  <si>
    <t>-705690733</t>
  </si>
  <si>
    <t>Zpracování a předání DSPS. Bude zpracována nová dokumentace, odevzdání pouze původní DSP+DPS se zakreslenými změnmi nebude akceptováno.</t>
  </si>
  <si>
    <t>VRN-R10.1</t>
  </si>
  <si>
    <t>Vyhotovení manipulačního a provozního řádu</t>
  </si>
  <si>
    <t>1291589799</t>
  </si>
  <si>
    <t xml:space="preserve">Vyhotovení manipulačního a provozního  řádu</t>
  </si>
  <si>
    <t>VRN-R11</t>
  </si>
  <si>
    <t>Čištění využívaných komunikací</t>
  </si>
  <si>
    <t>1294036119</t>
  </si>
  <si>
    <t xml:space="preserve">Bude provedeno čištění využívaných komunikací.  Plochy určené k příjezdu budou uvedeny do původního stavu.V případě nutnosti si zhotovitel zpevní komunikace dle potřeby.
</t>
  </si>
  <si>
    <t>VRN-R12</t>
  </si>
  <si>
    <t>Oprava využívaných komunikací včetně sjezdu</t>
  </si>
  <si>
    <t>323866201</t>
  </si>
  <si>
    <t>Bude provedena oprava využívaných komunikací-po stavbě i během stavby. Plochy určené k příjezdu budou uvedeny do původního stavu-jedná se o nezpevněnou polní cestu a pozemky.V případě nutnosti si zhotovitel zpevní komunikace dle potřeby.
V rámci položky dojde k opravám případných asfaltů, polních cest, dojde k osetí. využívaných tras pohybu vozidel po staveništi</t>
  </si>
  <si>
    <t>VRN-R15</t>
  </si>
  <si>
    <t>Dopravní značení na příjezdu</t>
  </si>
  <si>
    <t>-981635303</t>
  </si>
  <si>
    <t>Bude umístění dopravní značení u stavby (Pozor stavba, Pozor Výjezd a vjezd vozidel stavby atd). Položka obsahuje pronájem, montáž a demontáž veškerého přechodného dopr. značení, nezbytného pro zajištění bezpečného provozu na dotčených komunikavích a to včetně případného zajištění Zvláštního užívání komunikací a veřejných ploch)</t>
  </si>
  <si>
    <t>VRN-R20</t>
  </si>
  <si>
    <t>Geologický dozor - odborně způsobilou osobou a Proctorova zkouška zhutnění</t>
  </si>
  <si>
    <t>485754825</t>
  </si>
  <si>
    <t>VRN-R21</t>
  </si>
  <si>
    <t>Vyhotovení a aktualizace plánu bezpečnosti práce a ochrany zdraví při práci</t>
  </si>
  <si>
    <t>-1282811268</t>
  </si>
  <si>
    <t>VRN-R3</t>
  </si>
  <si>
    <t xml:space="preserve">Vytyčení stavby (případně pozemků nebo provedení jiných geodetických praci) odborně způsobilou osobou v oboru zeměměřictví - i plocha mohyly </t>
  </si>
  <si>
    <t>332837267</t>
  </si>
  <si>
    <t xml:space="preserve">Vytčení stavby (případně pozemků nebo provedení jiných geodetických praci) odborně způsobilou osobou v oboru zeměměřictví   </t>
  </si>
  <si>
    <t>VRN-R4</t>
  </si>
  <si>
    <t>Zajištění a zabezpečení staveniště, zřízení a likvidace zařízení staveniště, včetně případných přípojek, přístupů deponii, včetně dočasně zpevněných sjezdů a přístupových cest do vodního toku pro celou stavbu (např. pomocí dřevěných matrací) apod.</t>
  </si>
  <si>
    <t>-134731639</t>
  </si>
  <si>
    <t>Zajištění a zabezpečení staveniště, zřízení a likvidace zařízení staveniště, včetně případných přípojek, přístupů deponii, včetně dočasně zpevněných sjezdů a přístupových cest do vodního tokui pro celou stavbu apod.</t>
  </si>
  <si>
    <t>VRN-R5</t>
  </si>
  <si>
    <t>Zajištění umístění štítku stavební povolení</t>
  </si>
  <si>
    <t>-1010512324</t>
  </si>
  <si>
    <t>Zajištění umístění štítku stavební povolení a stejnopisu oznámení o zahájení prací oblastnímu inspektorátu práce na viditelném místě u vstupu na staveniště, štítky budou umístěny na dřevěné podložce připevněné na kůlu průměru 10cm a délky 2,5m.</t>
  </si>
  <si>
    <t>VRN-R7</t>
  </si>
  <si>
    <t>Protokolární předání stavbou dotčených pozemků a komunikací</t>
  </si>
  <si>
    <t>1978407898</t>
  </si>
  <si>
    <t xml:space="preserve">Protokolární předání stavbou dotčených pozemků a komunikací </t>
  </si>
  <si>
    <t>VRN-R9.1</t>
  </si>
  <si>
    <t>Geometrický plán pozemků vodni nádrže</t>
  </si>
  <si>
    <t>-911952299</t>
  </si>
  <si>
    <t>VRN3</t>
  </si>
  <si>
    <t>Zařízení staveniště</t>
  </si>
  <si>
    <t>VRN-R1</t>
  </si>
  <si>
    <t>Vytýčení inženýrských sítí</t>
  </si>
  <si>
    <t>-1828736353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</si>
</sst>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IMPORT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20161120_1_Obnova_Chlebovského_rybníka_v_k.ú.Zvěrotice_1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29. 7. 2024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14</v>
      </c>
      <c r="BW94" s="117" t="s">
        <v>5</v>
      </c>
      <c r="BX94" s="117" t="s">
        <v>75</v>
      </c>
      <c r="CL94" s="117" t="s">
        <v>1</v>
      </c>
    </row>
    <row r="95" s="7" customFormat="1" ht="16.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stavebně-technické ř...'!J30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'01 - stavebně-technické ř...'!P128</f>
        <v>0</v>
      </c>
      <c r="AV95" s="128">
        <f>'01 - stavebně-technické ř...'!J33</f>
        <v>0</v>
      </c>
      <c r="AW95" s="128">
        <f>'01 - stavebně-technické ř...'!J34</f>
        <v>0</v>
      </c>
      <c r="AX95" s="128">
        <f>'01 - stavebně-technické ř...'!J35</f>
        <v>0</v>
      </c>
      <c r="AY95" s="128">
        <f>'01 - stavebně-technické ř...'!J36</f>
        <v>0</v>
      </c>
      <c r="AZ95" s="128">
        <f>'01 - stavebně-technické ř...'!F33</f>
        <v>0</v>
      </c>
      <c r="BA95" s="128">
        <f>'01 - stavebně-technické ř...'!F34</f>
        <v>0</v>
      </c>
      <c r="BB95" s="128">
        <f>'01 - stavebně-technické ř...'!F35</f>
        <v>0</v>
      </c>
      <c r="BC95" s="128">
        <f>'01 - stavebně-technické ř...'!F36</f>
        <v>0</v>
      </c>
      <c r="BD95" s="130">
        <f>'01 - stavebně-technické ř...'!F37</f>
        <v>0</v>
      </c>
      <c r="BE95" s="7"/>
      <c r="BT95" s="131" t="s">
        <v>80</v>
      </c>
      <c r="BV95" s="131" t="s">
        <v>14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76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'VRN - Vedlejší rozpočtové...'!J30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32">
        <v>0</v>
      </c>
      <c r="AT96" s="133">
        <f>ROUND(SUM(AV96:AW96),2)</f>
        <v>0</v>
      </c>
      <c r="AU96" s="134">
        <f>'VRN - Vedlejší rozpočtové...'!P118</f>
        <v>0</v>
      </c>
      <c r="AV96" s="133">
        <f>'VRN - Vedlejší rozpočtové...'!J33</f>
        <v>0</v>
      </c>
      <c r="AW96" s="133">
        <f>'VRN - Vedlejší rozpočtové...'!J34</f>
        <v>0</v>
      </c>
      <c r="AX96" s="133">
        <f>'VRN - Vedlejší rozpočtové...'!J35</f>
        <v>0</v>
      </c>
      <c r="AY96" s="133">
        <f>'VRN - Vedlejší rozpočtové...'!J36</f>
        <v>0</v>
      </c>
      <c r="AZ96" s="133">
        <f>'VRN - Vedlejší rozpočtové...'!F33</f>
        <v>0</v>
      </c>
      <c r="BA96" s="133">
        <f>'VRN - Vedlejší rozpočtové...'!F34</f>
        <v>0</v>
      </c>
      <c r="BB96" s="133">
        <f>'VRN - Vedlejší rozpočtové...'!F35</f>
        <v>0</v>
      </c>
      <c r="BC96" s="133">
        <f>'VRN - Vedlejší rozpočtové...'!F36</f>
        <v>0</v>
      </c>
      <c r="BD96" s="135">
        <f>'VRN - Vedlejší rozpočtové...'!F37</f>
        <v>0</v>
      </c>
      <c r="BE96" s="7"/>
      <c r="BT96" s="131" t="s">
        <v>80</v>
      </c>
      <c r="BV96" s="131" t="s">
        <v>14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RsuFyQLi3cIfknyjdELOtnHCdtIkF12KqnDG5daVUE7Sq4s4vDBKJosWV1i3dFGpD7YHhX6HIv1Dfguz8gfZbA==" hashValue="ZFeFm4EDeOiGRDXR/XNIDJQl9BpwtYUajOia9dzHebU/IHRkKk+6e93rJv3SnzOrzxk/uGyIkOvLX0BV+clt/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ě-technické ř...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20161120_1_Obnova_Chlebovského_rybníka_v_k.ú.Zvěrotice_1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ROUND((SUM(BE128:BE276)),  2)</f>
        <v>0</v>
      </c>
      <c r="G33" s="38"/>
      <c r="H33" s="38"/>
      <c r="I33" s="155">
        <v>0.20999999999999999</v>
      </c>
      <c r="J33" s="154">
        <f>ROUND(((SUM(BE128:BE276))*I33),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ROUND((SUM(BF128:BF276)),  2)</f>
        <v>0</v>
      </c>
      <c r="G34" s="38"/>
      <c r="H34" s="38"/>
      <c r="I34" s="155">
        <v>0.12</v>
      </c>
      <c r="J34" s="154">
        <f>ROUND(((SUM(BF128:BF276))*I34),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ROUND((SUM(BG128:BG276)),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ROUND((SUM(BH128:BH276)),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ROUND((SUM(BI128:BI276)),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20161120_1_Obnova_Chlebovského_rybníka_v_k.ú.Zvěrotice_1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stavebně-technické ř...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29. 7. 2024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90</v>
      </c>
      <c r="D94" s="176"/>
      <c r="E94" s="176"/>
      <c r="F94" s="176"/>
      <c r="G94" s="176"/>
      <c r="H94" s="176"/>
      <c r="I94" s="176"/>
      <c r="J94" s="177" t="s">
        <v>91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92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9"/>
      <c r="C97" s="180"/>
      <c r="D97" s="181" t="s">
        <v>94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95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96</v>
      </c>
      <c r="E99" s="188"/>
      <c r="F99" s="188"/>
      <c r="G99" s="188"/>
      <c r="H99" s="188"/>
      <c r="I99" s="188"/>
      <c r="J99" s="189">
        <f>J190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97</v>
      </c>
      <c r="E100" s="188"/>
      <c r="F100" s="188"/>
      <c r="G100" s="188"/>
      <c r="H100" s="188"/>
      <c r="I100" s="188"/>
      <c r="J100" s="189">
        <f>J193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98</v>
      </c>
      <c r="E101" s="188"/>
      <c r="F101" s="188"/>
      <c r="G101" s="188"/>
      <c r="H101" s="188"/>
      <c r="I101" s="188"/>
      <c r="J101" s="189">
        <f>J198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99</v>
      </c>
      <c r="E102" s="188"/>
      <c r="F102" s="188"/>
      <c r="G102" s="188"/>
      <c r="H102" s="188"/>
      <c r="I102" s="188"/>
      <c r="J102" s="189">
        <f>J213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100</v>
      </c>
      <c r="E103" s="188"/>
      <c r="F103" s="188"/>
      <c r="G103" s="188"/>
      <c r="H103" s="188"/>
      <c r="I103" s="188"/>
      <c r="J103" s="189">
        <f>J232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101</v>
      </c>
      <c r="E104" s="188"/>
      <c r="F104" s="188"/>
      <c r="G104" s="188"/>
      <c r="H104" s="188"/>
      <c r="I104" s="188"/>
      <c r="J104" s="189">
        <f>J242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102</v>
      </c>
      <c r="E105" s="188"/>
      <c r="F105" s="188"/>
      <c r="G105" s="188"/>
      <c r="H105" s="188"/>
      <c r="I105" s="188"/>
      <c r="J105" s="189">
        <f>J251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103</v>
      </c>
      <c r="E106" s="182"/>
      <c r="F106" s="182"/>
      <c r="G106" s="182"/>
      <c r="H106" s="182"/>
      <c r="I106" s="182"/>
      <c r="J106" s="183">
        <f>J254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104</v>
      </c>
      <c r="E107" s="188"/>
      <c r="F107" s="188"/>
      <c r="G107" s="188"/>
      <c r="H107" s="188"/>
      <c r="I107" s="188"/>
      <c r="J107" s="189">
        <f>J255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105</v>
      </c>
      <c r="E108" s="182"/>
      <c r="F108" s="182"/>
      <c r="G108" s="182"/>
      <c r="H108" s="182"/>
      <c r="I108" s="182"/>
      <c r="J108" s="183">
        <f>J274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20161120_1_Obnova_Chlebovského_rybníka_v_k.ú.Zvěrotice_1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87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01 - stavebně-technické ř...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29. 7. 2024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29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31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107</v>
      </c>
      <c r="D127" s="194" t="s">
        <v>58</v>
      </c>
      <c r="E127" s="194" t="s">
        <v>54</v>
      </c>
      <c r="F127" s="194" t="s">
        <v>55</v>
      </c>
      <c r="G127" s="194" t="s">
        <v>108</v>
      </c>
      <c r="H127" s="194" t="s">
        <v>109</v>
      </c>
      <c r="I127" s="194" t="s">
        <v>110</v>
      </c>
      <c r="J127" s="195" t="s">
        <v>91</v>
      </c>
      <c r="K127" s="196" t="s">
        <v>111</v>
      </c>
      <c r="L127" s="197"/>
      <c r="M127" s="100" t="s">
        <v>1</v>
      </c>
      <c r="N127" s="101" t="s">
        <v>37</v>
      </c>
      <c r="O127" s="101" t="s">
        <v>112</v>
      </c>
      <c r="P127" s="101" t="s">
        <v>113</v>
      </c>
      <c r="Q127" s="101" t="s">
        <v>114</v>
      </c>
      <c r="R127" s="101" t="s">
        <v>115</v>
      </c>
      <c r="S127" s="101" t="s">
        <v>116</v>
      </c>
      <c r="T127" s="102" t="s">
        <v>117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118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P129+P254+P274</f>
        <v>0</v>
      </c>
      <c r="Q128" s="104"/>
      <c r="R128" s="200">
        <f>R129+R254+R274</f>
        <v>1506.8588505554415</v>
      </c>
      <c r="S128" s="104"/>
      <c r="T128" s="201">
        <f>T129+T254+T274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93</v>
      </c>
      <c r="BK128" s="202">
        <f>BK129+BK254+BK274</f>
        <v>0</v>
      </c>
    </row>
    <row r="129" s="12" customFormat="1" ht="25.92" customHeight="1">
      <c r="A129" s="12"/>
      <c r="B129" s="203"/>
      <c r="C129" s="204"/>
      <c r="D129" s="205" t="s">
        <v>72</v>
      </c>
      <c r="E129" s="206" t="s">
        <v>119</v>
      </c>
      <c r="F129" s="206" t="s">
        <v>120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P130+P190+P193+P198+P213+P232+P242+P251</f>
        <v>0</v>
      </c>
      <c r="Q129" s="211"/>
      <c r="R129" s="212">
        <f>R130+R190+R193+R198+R213+R232+R242+R251</f>
        <v>1506.7208505554415</v>
      </c>
      <c r="S129" s="211"/>
      <c r="T129" s="213">
        <f>T130+T190+T193+T198+T213+T232+T242+T251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80</v>
      </c>
      <c r="AT129" s="215" t="s">
        <v>72</v>
      </c>
      <c r="AU129" s="215" t="s">
        <v>73</v>
      </c>
      <c r="AY129" s="214" t="s">
        <v>121</v>
      </c>
      <c r="BK129" s="216">
        <f>BK130+BK190+BK193+BK198+BK213+BK232+BK242+BK251</f>
        <v>0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80</v>
      </c>
      <c r="F130" s="217" t="s">
        <v>122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SUM(P131:P189)</f>
        <v>0</v>
      </c>
      <c r="Q130" s="211"/>
      <c r="R130" s="212">
        <f>SUM(R131:R189)</f>
        <v>0.00130536</v>
      </c>
      <c r="S130" s="211"/>
      <c r="T130" s="213">
        <f>SUM(T131:T189)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80</v>
      </c>
      <c r="AT130" s="215" t="s">
        <v>72</v>
      </c>
      <c r="AU130" s="215" t="s">
        <v>80</v>
      </c>
      <c r="AY130" s="214" t="s">
        <v>121</v>
      </c>
      <c r="BK130" s="216">
        <f>SUM(BK131:BK189)</f>
        <v>0</v>
      </c>
    </row>
    <row r="131" s="2" customFormat="1" ht="24.15" customHeight="1">
      <c r="A131" s="38"/>
      <c r="B131" s="39"/>
      <c r="C131" s="219" t="s">
        <v>80</v>
      </c>
      <c r="D131" s="219" t="s">
        <v>123</v>
      </c>
      <c r="E131" s="220" t="s">
        <v>124</v>
      </c>
      <c r="F131" s="221" t="s">
        <v>125</v>
      </c>
      <c r="G131" s="222" t="s">
        <v>126</v>
      </c>
      <c r="H131" s="223">
        <v>0.22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127</v>
      </c>
      <c r="AT131" s="231" t="s">
        <v>123</v>
      </c>
      <c r="AU131" s="231" t="s">
        <v>82</v>
      </c>
      <c r="AY131" s="17" t="s">
        <v>121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80</v>
      </c>
      <c r="BK131" s="232">
        <f>ROUND(I131*H131,2)</f>
        <v>0</v>
      </c>
      <c r="BL131" s="17" t="s">
        <v>127</v>
      </c>
      <c r="BM131" s="231" t="s">
        <v>82</v>
      </c>
    </row>
    <row r="132" s="2" customFormat="1">
      <c r="A132" s="38"/>
      <c r="B132" s="39"/>
      <c r="C132" s="40"/>
      <c r="D132" s="233" t="s">
        <v>128</v>
      </c>
      <c r="E132" s="40"/>
      <c r="F132" s="234" t="s">
        <v>129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128</v>
      </c>
      <c r="AU132" s="17" t="s">
        <v>82</v>
      </c>
    </row>
    <row r="133" s="2" customFormat="1" ht="37.8" customHeight="1">
      <c r="A133" s="38"/>
      <c r="B133" s="39"/>
      <c r="C133" s="219" t="s">
        <v>82</v>
      </c>
      <c r="D133" s="219" t="s">
        <v>123</v>
      </c>
      <c r="E133" s="220" t="s">
        <v>130</v>
      </c>
      <c r="F133" s="221" t="s">
        <v>131</v>
      </c>
      <c r="G133" s="222" t="s">
        <v>132</v>
      </c>
      <c r="H133" s="223">
        <v>300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127</v>
      </c>
      <c r="AT133" s="231" t="s">
        <v>123</v>
      </c>
      <c r="AU133" s="231" t="s">
        <v>82</v>
      </c>
      <c r="AY133" s="17" t="s">
        <v>121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80</v>
      </c>
      <c r="BK133" s="232">
        <f>ROUND(I133*H133,2)</f>
        <v>0</v>
      </c>
      <c r="BL133" s="17" t="s">
        <v>127</v>
      </c>
      <c r="BM133" s="231" t="s">
        <v>133</v>
      </c>
    </row>
    <row r="134" s="2" customFormat="1">
      <c r="A134" s="38"/>
      <c r="B134" s="39"/>
      <c r="C134" s="40"/>
      <c r="D134" s="233" t="s">
        <v>128</v>
      </c>
      <c r="E134" s="40"/>
      <c r="F134" s="234" t="s">
        <v>134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128</v>
      </c>
      <c r="AU134" s="17" t="s">
        <v>82</v>
      </c>
    </row>
    <row r="135" s="2" customFormat="1" ht="24.15" customHeight="1">
      <c r="A135" s="38"/>
      <c r="B135" s="39"/>
      <c r="C135" s="219" t="s">
        <v>135</v>
      </c>
      <c r="D135" s="219" t="s">
        <v>123</v>
      </c>
      <c r="E135" s="220" t="s">
        <v>136</v>
      </c>
      <c r="F135" s="221" t="s">
        <v>137</v>
      </c>
      <c r="G135" s="222" t="s">
        <v>138</v>
      </c>
      <c r="H135" s="223">
        <v>40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3.2634E-05</v>
      </c>
      <c r="R135" s="229">
        <f>Q135*H135</f>
        <v>0.00130536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127</v>
      </c>
      <c r="AT135" s="231" t="s">
        <v>123</v>
      </c>
      <c r="AU135" s="231" t="s">
        <v>82</v>
      </c>
      <c r="AY135" s="17" t="s">
        <v>121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80</v>
      </c>
      <c r="BK135" s="232">
        <f>ROUND(I135*H135,2)</f>
        <v>0</v>
      </c>
      <c r="BL135" s="17" t="s">
        <v>127</v>
      </c>
      <c r="BM135" s="231" t="s">
        <v>139</v>
      </c>
    </row>
    <row r="136" s="2" customFormat="1">
      <c r="A136" s="38"/>
      <c r="B136" s="39"/>
      <c r="C136" s="40"/>
      <c r="D136" s="233" t="s">
        <v>128</v>
      </c>
      <c r="E136" s="40"/>
      <c r="F136" s="234" t="s">
        <v>140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128</v>
      </c>
      <c r="AU136" s="17" t="s">
        <v>82</v>
      </c>
    </row>
    <row r="137" s="2" customFormat="1" ht="24.15" customHeight="1">
      <c r="A137" s="38"/>
      <c r="B137" s="39"/>
      <c r="C137" s="219" t="s">
        <v>127</v>
      </c>
      <c r="D137" s="219" t="s">
        <v>123</v>
      </c>
      <c r="E137" s="220" t="s">
        <v>141</v>
      </c>
      <c r="F137" s="221" t="s">
        <v>142</v>
      </c>
      <c r="G137" s="222" t="s">
        <v>143</v>
      </c>
      <c r="H137" s="223">
        <v>5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127</v>
      </c>
      <c r="AT137" s="231" t="s">
        <v>123</v>
      </c>
      <c r="AU137" s="231" t="s">
        <v>82</v>
      </c>
      <c r="AY137" s="17" t="s">
        <v>121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80</v>
      </c>
      <c r="BK137" s="232">
        <f>ROUND(I137*H137,2)</f>
        <v>0</v>
      </c>
      <c r="BL137" s="17" t="s">
        <v>127</v>
      </c>
      <c r="BM137" s="231" t="s">
        <v>144</v>
      </c>
    </row>
    <row r="138" s="2" customFormat="1">
      <c r="A138" s="38"/>
      <c r="B138" s="39"/>
      <c r="C138" s="40"/>
      <c r="D138" s="233" t="s">
        <v>128</v>
      </c>
      <c r="E138" s="40"/>
      <c r="F138" s="234" t="s">
        <v>145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128</v>
      </c>
      <c r="AU138" s="17" t="s">
        <v>82</v>
      </c>
    </row>
    <row r="139" s="2" customFormat="1" ht="24.15" customHeight="1">
      <c r="A139" s="38"/>
      <c r="B139" s="39"/>
      <c r="C139" s="219" t="s">
        <v>146</v>
      </c>
      <c r="D139" s="219" t="s">
        <v>123</v>
      </c>
      <c r="E139" s="220" t="s">
        <v>147</v>
      </c>
      <c r="F139" s="221" t="s">
        <v>148</v>
      </c>
      <c r="G139" s="222" t="s">
        <v>149</v>
      </c>
      <c r="H139" s="223">
        <v>86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127</v>
      </c>
      <c r="AT139" s="231" t="s">
        <v>123</v>
      </c>
      <c r="AU139" s="231" t="s">
        <v>82</v>
      </c>
      <c r="AY139" s="17" t="s">
        <v>121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80</v>
      </c>
      <c r="BK139" s="232">
        <f>ROUND(I139*H139,2)</f>
        <v>0</v>
      </c>
      <c r="BL139" s="17" t="s">
        <v>127</v>
      </c>
      <c r="BM139" s="231" t="s">
        <v>8</v>
      </c>
    </row>
    <row r="140" s="2" customFormat="1">
      <c r="A140" s="38"/>
      <c r="B140" s="39"/>
      <c r="C140" s="40"/>
      <c r="D140" s="233" t="s">
        <v>128</v>
      </c>
      <c r="E140" s="40"/>
      <c r="F140" s="234" t="s">
        <v>150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128</v>
      </c>
      <c r="AU140" s="17" t="s">
        <v>82</v>
      </c>
    </row>
    <row r="141" s="2" customFormat="1" ht="33" customHeight="1">
      <c r="A141" s="38"/>
      <c r="B141" s="39"/>
      <c r="C141" s="219" t="s">
        <v>151</v>
      </c>
      <c r="D141" s="219" t="s">
        <v>123</v>
      </c>
      <c r="E141" s="220" t="s">
        <v>152</v>
      </c>
      <c r="F141" s="221" t="s">
        <v>153</v>
      </c>
      <c r="G141" s="222" t="s">
        <v>149</v>
      </c>
      <c r="H141" s="223">
        <v>275.60000000000002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127</v>
      </c>
      <c r="AT141" s="231" t="s">
        <v>123</v>
      </c>
      <c r="AU141" s="231" t="s">
        <v>82</v>
      </c>
      <c r="AY141" s="17" t="s">
        <v>121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80</v>
      </c>
      <c r="BK141" s="232">
        <f>ROUND(I141*H141,2)</f>
        <v>0</v>
      </c>
      <c r="BL141" s="17" t="s">
        <v>127</v>
      </c>
      <c r="BM141" s="231" t="s">
        <v>154</v>
      </c>
    </row>
    <row r="142" s="2" customFormat="1">
      <c r="A142" s="38"/>
      <c r="B142" s="39"/>
      <c r="C142" s="40"/>
      <c r="D142" s="233" t="s">
        <v>128</v>
      </c>
      <c r="E142" s="40"/>
      <c r="F142" s="234" t="s">
        <v>155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128</v>
      </c>
      <c r="AU142" s="17" t="s">
        <v>82</v>
      </c>
    </row>
    <row r="143" s="2" customFormat="1" ht="24.15" customHeight="1">
      <c r="A143" s="38"/>
      <c r="B143" s="39"/>
      <c r="C143" s="219" t="s">
        <v>156</v>
      </c>
      <c r="D143" s="219" t="s">
        <v>123</v>
      </c>
      <c r="E143" s="220" t="s">
        <v>157</v>
      </c>
      <c r="F143" s="221" t="s">
        <v>158</v>
      </c>
      <c r="G143" s="222" t="s">
        <v>149</v>
      </c>
      <c r="H143" s="223">
        <v>1297.6600000000001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127</v>
      </c>
      <c r="AT143" s="231" t="s">
        <v>123</v>
      </c>
      <c r="AU143" s="231" t="s">
        <v>82</v>
      </c>
      <c r="AY143" s="17" t="s">
        <v>121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80</v>
      </c>
      <c r="BK143" s="232">
        <f>ROUND(I143*H143,2)</f>
        <v>0</v>
      </c>
      <c r="BL143" s="17" t="s">
        <v>127</v>
      </c>
      <c r="BM143" s="231" t="s">
        <v>159</v>
      </c>
    </row>
    <row r="144" s="2" customFormat="1">
      <c r="A144" s="38"/>
      <c r="B144" s="39"/>
      <c r="C144" s="40"/>
      <c r="D144" s="233" t="s">
        <v>128</v>
      </c>
      <c r="E144" s="40"/>
      <c r="F144" s="234" t="s">
        <v>160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128</v>
      </c>
      <c r="AU144" s="17" t="s">
        <v>82</v>
      </c>
    </row>
    <row r="145" s="2" customFormat="1" ht="33" customHeight="1">
      <c r="A145" s="38"/>
      <c r="B145" s="39"/>
      <c r="C145" s="219" t="s">
        <v>139</v>
      </c>
      <c r="D145" s="219" t="s">
        <v>123</v>
      </c>
      <c r="E145" s="220" t="s">
        <v>161</v>
      </c>
      <c r="F145" s="221" t="s">
        <v>162</v>
      </c>
      <c r="G145" s="222" t="s">
        <v>149</v>
      </c>
      <c r="H145" s="223">
        <v>191.72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127</v>
      </c>
      <c r="AT145" s="231" t="s">
        <v>123</v>
      </c>
      <c r="AU145" s="231" t="s">
        <v>82</v>
      </c>
      <c r="AY145" s="17" t="s">
        <v>121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80</v>
      </c>
      <c r="BK145" s="232">
        <f>ROUND(I145*H145,2)</f>
        <v>0</v>
      </c>
      <c r="BL145" s="17" t="s">
        <v>127</v>
      </c>
      <c r="BM145" s="231" t="s">
        <v>163</v>
      </c>
    </row>
    <row r="146" s="2" customFormat="1">
      <c r="A146" s="38"/>
      <c r="B146" s="39"/>
      <c r="C146" s="40"/>
      <c r="D146" s="233" t="s">
        <v>128</v>
      </c>
      <c r="E146" s="40"/>
      <c r="F146" s="234" t="s">
        <v>164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82</v>
      </c>
    </row>
    <row r="147" s="2" customFormat="1" ht="33" customHeight="1">
      <c r="A147" s="38"/>
      <c r="B147" s="39"/>
      <c r="C147" s="219" t="s">
        <v>165</v>
      </c>
      <c r="D147" s="219" t="s">
        <v>123</v>
      </c>
      <c r="E147" s="220" t="s">
        <v>166</v>
      </c>
      <c r="F147" s="221" t="s">
        <v>167</v>
      </c>
      <c r="G147" s="222" t="s">
        <v>149</v>
      </c>
      <c r="H147" s="223">
        <v>12.109999999999999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127</v>
      </c>
      <c r="AT147" s="231" t="s">
        <v>123</v>
      </c>
      <c r="AU147" s="231" t="s">
        <v>82</v>
      </c>
      <c r="AY147" s="17" t="s">
        <v>121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80</v>
      </c>
      <c r="BK147" s="232">
        <f>ROUND(I147*H147,2)</f>
        <v>0</v>
      </c>
      <c r="BL147" s="17" t="s">
        <v>127</v>
      </c>
      <c r="BM147" s="231" t="s">
        <v>168</v>
      </c>
    </row>
    <row r="148" s="2" customFormat="1">
      <c r="A148" s="38"/>
      <c r="B148" s="39"/>
      <c r="C148" s="40"/>
      <c r="D148" s="233" t="s">
        <v>128</v>
      </c>
      <c r="E148" s="40"/>
      <c r="F148" s="234" t="s">
        <v>169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128</v>
      </c>
      <c r="AU148" s="17" t="s">
        <v>82</v>
      </c>
    </row>
    <row r="149" s="2" customFormat="1" ht="33" customHeight="1">
      <c r="A149" s="38"/>
      <c r="B149" s="39"/>
      <c r="C149" s="219" t="s">
        <v>144</v>
      </c>
      <c r="D149" s="219" t="s">
        <v>123</v>
      </c>
      <c r="E149" s="220" t="s">
        <v>170</v>
      </c>
      <c r="F149" s="221" t="s">
        <v>171</v>
      </c>
      <c r="G149" s="222" t="s">
        <v>149</v>
      </c>
      <c r="H149" s="223">
        <v>41.280000000000001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38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127</v>
      </c>
      <c r="AT149" s="231" t="s">
        <v>123</v>
      </c>
      <c r="AU149" s="231" t="s">
        <v>82</v>
      </c>
      <c r="AY149" s="17" t="s">
        <v>121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80</v>
      </c>
      <c r="BK149" s="232">
        <f>ROUND(I149*H149,2)</f>
        <v>0</v>
      </c>
      <c r="BL149" s="17" t="s">
        <v>127</v>
      </c>
      <c r="BM149" s="231" t="s">
        <v>172</v>
      </c>
    </row>
    <row r="150" s="2" customFormat="1">
      <c r="A150" s="38"/>
      <c r="B150" s="39"/>
      <c r="C150" s="40"/>
      <c r="D150" s="233" t="s">
        <v>128</v>
      </c>
      <c r="E150" s="40"/>
      <c r="F150" s="234" t="s">
        <v>173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128</v>
      </c>
      <c r="AU150" s="17" t="s">
        <v>82</v>
      </c>
    </row>
    <row r="151" s="2" customFormat="1" ht="24.15" customHeight="1">
      <c r="A151" s="38"/>
      <c r="B151" s="39"/>
      <c r="C151" s="219" t="s">
        <v>174</v>
      </c>
      <c r="D151" s="219" t="s">
        <v>123</v>
      </c>
      <c r="E151" s="220" t="s">
        <v>175</v>
      </c>
      <c r="F151" s="221" t="s">
        <v>176</v>
      </c>
      <c r="G151" s="222" t="s">
        <v>149</v>
      </c>
      <c r="H151" s="223">
        <v>3.774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127</v>
      </c>
      <c r="AT151" s="231" t="s">
        <v>123</v>
      </c>
      <c r="AU151" s="231" t="s">
        <v>82</v>
      </c>
      <c r="AY151" s="17" t="s">
        <v>121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80</v>
      </c>
      <c r="BK151" s="232">
        <f>ROUND(I151*H151,2)</f>
        <v>0</v>
      </c>
      <c r="BL151" s="17" t="s">
        <v>127</v>
      </c>
      <c r="BM151" s="231" t="s">
        <v>177</v>
      </c>
    </row>
    <row r="152" s="2" customFormat="1">
      <c r="A152" s="38"/>
      <c r="B152" s="39"/>
      <c r="C152" s="40"/>
      <c r="D152" s="233" t="s">
        <v>128</v>
      </c>
      <c r="E152" s="40"/>
      <c r="F152" s="234" t="s">
        <v>178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128</v>
      </c>
      <c r="AU152" s="17" t="s">
        <v>82</v>
      </c>
    </row>
    <row r="153" s="2" customFormat="1" ht="37.8" customHeight="1">
      <c r="A153" s="38"/>
      <c r="B153" s="39"/>
      <c r="C153" s="219" t="s">
        <v>8</v>
      </c>
      <c r="D153" s="219" t="s">
        <v>123</v>
      </c>
      <c r="E153" s="220" t="s">
        <v>179</v>
      </c>
      <c r="F153" s="221" t="s">
        <v>180</v>
      </c>
      <c r="G153" s="222" t="s">
        <v>149</v>
      </c>
      <c r="H153" s="223">
        <v>551.20000000000005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127</v>
      </c>
      <c r="AT153" s="231" t="s">
        <v>123</v>
      </c>
      <c r="AU153" s="231" t="s">
        <v>82</v>
      </c>
      <c r="AY153" s="17" t="s">
        <v>121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80</v>
      </c>
      <c r="BK153" s="232">
        <f>ROUND(I153*H153,2)</f>
        <v>0</v>
      </c>
      <c r="BL153" s="17" t="s">
        <v>127</v>
      </c>
      <c r="BM153" s="231" t="s">
        <v>181</v>
      </c>
    </row>
    <row r="154" s="2" customFormat="1">
      <c r="A154" s="38"/>
      <c r="B154" s="39"/>
      <c r="C154" s="40"/>
      <c r="D154" s="233" t="s">
        <v>128</v>
      </c>
      <c r="E154" s="40"/>
      <c r="F154" s="234" t="s">
        <v>182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128</v>
      </c>
      <c r="AU154" s="17" t="s">
        <v>82</v>
      </c>
    </row>
    <row r="155" s="2" customFormat="1" ht="37.8" customHeight="1">
      <c r="A155" s="38"/>
      <c r="B155" s="39"/>
      <c r="C155" s="219" t="s">
        <v>183</v>
      </c>
      <c r="D155" s="219" t="s">
        <v>123</v>
      </c>
      <c r="E155" s="220" t="s">
        <v>184</v>
      </c>
      <c r="F155" s="221" t="s">
        <v>185</v>
      </c>
      <c r="G155" s="222" t="s">
        <v>149</v>
      </c>
      <c r="H155" s="223">
        <v>1505.2639999999999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127</v>
      </c>
      <c r="AT155" s="231" t="s">
        <v>123</v>
      </c>
      <c r="AU155" s="231" t="s">
        <v>82</v>
      </c>
      <c r="AY155" s="17" t="s">
        <v>121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80</v>
      </c>
      <c r="BK155" s="232">
        <f>ROUND(I155*H155,2)</f>
        <v>0</v>
      </c>
      <c r="BL155" s="17" t="s">
        <v>127</v>
      </c>
      <c r="BM155" s="231" t="s">
        <v>186</v>
      </c>
    </row>
    <row r="156" s="2" customFormat="1">
      <c r="A156" s="38"/>
      <c r="B156" s="39"/>
      <c r="C156" s="40"/>
      <c r="D156" s="233" t="s">
        <v>128</v>
      </c>
      <c r="E156" s="40"/>
      <c r="F156" s="234" t="s">
        <v>187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128</v>
      </c>
      <c r="AU156" s="17" t="s">
        <v>82</v>
      </c>
    </row>
    <row r="157" s="2" customFormat="1" ht="24.15" customHeight="1">
      <c r="A157" s="38"/>
      <c r="B157" s="39"/>
      <c r="C157" s="219" t="s">
        <v>154</v>
      </c>
      <c r="D157" s="219" t="s">
        <v>123</v>
      </c>
      <c r="E157" s="220" t="s">
        <v>188</v>
      </c>
      <c r="F157" s="221" t="s">
        <v>189</v>
      </c>
      <c r="G157" s="222" t="s">
        <v>149</v>
      </c>
      <c r="H157" s="223">
        <v>1297.6600000000001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127</v>
      </c>
      <c r="AT157" s="231" t="s">
        <v>123</v>
      </c>
      <c r="AU157" s="231" t="s">
        <v>82</v>
      </c>
      <c r="AY157" s="17" t="s">
        <v>121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80</v>
      </c>
      <c r="BK157" s="232">
        <f>ROUND(I157*H157,2)</f>
        <v>0</v>
      </c>
      <c r="BL157" s="17" t="s">
        <v>127</v>
      </c>
      <c r="BM157" s="231" t="s">
        <v>190</v>
      </c>
    </row>
    <row r="158" s="2" customFormat="1">
      <c r="A158" s="38"/>
      <c r="B158" s="39"/>
      <c r="C158" s="40"/>
      <c r="D158" s="233" t="s">
        <v>128</v>
      </c>
      <c r="E158" s="40"/>
      <c r="F158" s="234" t="s">
        <v>191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128</v>
      </c>
      <c r="AU158" s="17" t="s">
        <v>82</v>
      </c>
    </row>
    <row r="159" s="13" customFormat="1">
      <c r="A159" s="13"/>
      <c r="B159" s="238"/>
      <c r="C159" s="239"/>
      <c r="D159" s="233" t="s">
        <v>192</v>
      </c>
      <c r="E159" s="240" t="s">
        <v>1</v>
      </c>
      <c r="F159" s="241" t="s">
        <v>193</v>
      </c>
      <c r="G159" s="239"/>
      <c r="H159" s="242">
        <v>1297.6600000000001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192</v>
      </c>
      <c r="AU159" s="248" t="s">
        <v>82</v>
      </c>
      <c r="AV159" s="13" t="s">
        <v>82</v>
      </c>
      <c r="AW159" s="13" t="s">
        <v>30</v>
      </c>
      <c r="AX159" s="13" t="s">
        <v>73</v>
      </c>
      <c r="AY159" s="248" t="s">
        <v>121</v>
      </c>
    </row>
    <row r="160" s="14" customFormat="1">
      <c r="A160" s="14"/>
      <c r="B160" s="249"/>
      <c r="C160" s="250"/>
      <c r="D160" s="233" t="s">
        <v>192</v>
      </c>
      <c r="E160" s="251" t="s">
        <v>1</v>
      </c>
      <c r="F160" s="252" t="s">
        <v>194</v>
      </c>
      <c r="G160" s="250"/>
      <c r="H160" s="253">
        <v>1297.6600000000001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192</v>
      </c>
      <c r="AU160" s="259" t="s">
        <v>82</v>
      </c>
      <c r="AV160" s="14" t="s">
        <v>135</v>
      </c>
      <c r="AW160" s="14" t="s">
        <v>30</v>
      </c>
      <c r="AX160" s="14" t="s">
        <v>80</v>
      </c>
      <c r="AY160" s="259" t="s">
        <v>121</v>
      </c>
    </row>
    <row r="161" s="2" customFormat="1" ht="37.8" customHeight="1">
      <c r="A161" s="38"/>
      <c r="B161" s="39"/>
      <c r="C161" s="219" t="s">
        <v>195</v>
      </c>
      <c r="D161" s="219" t="s">
        <v>123</v>
      </c>
      <c r="E161" s="220" t="s">
        <v>196</v>
      </c>
      <c r="F161" s="221" t="s">
        <v>197</v>
      </c>
      <c r="G161" s="222" t="s">
        <v>149</v>
      </c>
      <c r="H161" s="223">
        <v>316.88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127</v>
      </c>
      <c r="AT161" s="231" t="s">
        <v>123</v>
      </c>
      <c r="AU161" s="231" t="s">
        <v>82</v>
      </c>
      <c r="AY161" s="17" t="s">
        <v>121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80</v>
      </c>
      <c r="BK161" s="232">
        <f>ROUND(I161*H161,2)</f>
        <v>0</v>
      </c>
      <c r="BL161" s="17" t="s">
        <v>127</v>
      </c>
      <c r="BM161" s="231" t="s">
        <v>198</v>
      </c>
    </row>
    <row r="162" s="2" customFormat="1">
      <c r="A162" s="38"/>
      <c r="B162" s="39"/>
      <c r="C162" s="40"/>
      <c r="D162" s="233" t="s">
        <v>128</v>
      </c>
      <c r="E162" s="40"/>
      <c r="F162" s="234" t="s">
        <v>199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128</v>
      </c>
      <c r="AU162" s="17" t="s">
        <v>82</v>
      </c>
    </row>
    <row r="163" s="2" customFormat="1" ht="24.15" customHeight="1">
      <c r="A163" s="38"/>
      <c r="B163" s="39"/>
      <c r="C163" s="219" t="s">
        <v>200</v>
      </c>
      <c r="D163" s="219" t="s">
        <v>123</v>
      </c>
      <c r="E163" s="220" t="s">
        <v>201</v>
      </c>
      <c r="F163" s="221" t="s">
        <v>202</v>
      </c>
      <c r="G163" s="222" t="s">
        <v>126</v>
      </c>
      <c r="H163" s="223">
        <v>1.6000000000000001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127</v>
      </c>
      <c r="AT163" s="231" t="s">
        <v>123</v>
      </c>
      <c r="AU163" s="231" t="s">
        <v>82</v>
      </c>
      <c r="AY163" s="17" t="s">
        <v>121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80</v>
      </c>
      <c r="BK163" s="232">
        <f>ROUND(I163*H163,2)</f>
        <v>0</v>
      </c>
      <c r="BL163" s="17" t="s">
        <v>127</v>
      </c>
      <c r="BM163" s="231" t="s">
        <v>203</v>
      </c>
    </row>
    <row r="164" s="2" customFormat="1">
      <c r="A164" s="38"/>
      <c r="B164" s="39"/>
      <c r="C164" s="40"/>
      <c r="D164" s="233" t="s">
        <v>128</v>
      </c>
      <c r="E164" s="40"/>
      <c r="F164" s="234" t="s">
        <v>204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128</v>
      </c>
      <c r="AU164" s="17" t="s">
        <v>82</v>
      </c>
    </row>
    <row r="165" s="13" customFormat="1">
      <c r="A165" s="13"/>
      <c r="B165" s="238"/>
      <c r="C165" s="239"/>
      <c r="D165" s="233" t="s">
        <v>192</v>
      </c>
      <c r="E165" s="240" t="s">
        <v>1</v>
      </c>
      <c r="F165" s="241" t="s">
        <v>205</v>
      </c>
      <c r="G165" s="239"/>
      <c r="H165" s="242">
        <v>1.6000000000000001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192</v>
      </c>
      <c r="AU165" s="248" t="s">
        <v>82</v>
      </c>
      <c r="AV165" s="13" t="s">
        <v>82</v>
      </c>
      <c r="AW165" s="13" t="s">
        <v>30</v>
      </c>
      <c r="AX165" s="13" t="s">
        <v>80</v>
      </c>
      <c r="AY165" s="248" t="s">
        <v>121</v>
      </c>
    </row>
    <row r="166" s="2" customFormat="1" ht="24.15" customHeight="1">
      <c r="A166" s="38"/>
      <c r="B166" s="39"/>
      <c r="C166" s="219" t="s">
        <v>206</v>
      </c>
      <c r="D166" s="219" t="s">
        <v>123</v>
      </c>
      <c r="E166" s="220" t="s">
        <v>207</v>
      </c>
      <c r="F166" s="221" t="s">
        <v>208</v>
      </c>
      <c r="G166" s="222" t="s">
        <v>149</v>
      </c>
      <c r="H166" s="223">
        <v>275.60000000000002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127</v>
      </c>
      <c r="AT166" s="231" t="s">
        <v>123</v>
      </c>
      <c r="AU166" s="231" t="s">
        <v>82</v>
      </c>
      <c r="AY166" s="17" t="s">
        <v>121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80</v>
      </c>
      <c r="BK166" s="232">
        <f>ROUND(I166*H166,2)</f>
        <v>0</v>
      </c>
      <c r="BL166" s="17" t="s">
        <v>127</v>
      </c>
      <c r="BM166" s="231" t="s">
        <v>209</v>
      </c>
    </row>
    <row r="167" s="2" customFormat="1">
      <c r="A167" s="38"/>
      <c r="B167" s="39"/>
      <c r="C167" s="40"/>
      <c r="D167" s="233" t="s">
        <v>128</v>
      </c>
      <c r="E167" s="40"/>
      <c r="F167" s="234" t="s">
        <v>210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128</v>
      </c>
      <c r="AU167" s="17" t="s">
        <v>82</v>
      </c>
    </row>
    <row r="168" s="2" customFormat="1" ht="33" customHeight="1">
      <c r="A168" s="38"/>
      <c r="B168" s="39"/>
      <c r="C168" s="219" t="s">
        <v>159</v>
      </c>
      <c r="D168" s="219" t="s">
        <v>123</v>
      </c>
      <c r="E168" s="220" t="s">
        <v>211</v>
      </c>
      <c r="F168" s="221" t="s">
        <v>212</v>
      </c>
      <c r="G168" s="222" t="s">
        <v>132</v>
      </c>
      <c r="H168" s="223">
        <v>15912.639999999999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127</v>
      </c>
      <c r="AT168" s="231" t="s">
        <v>123</v>
      </c>
      <c r="AU168" s="231" t="s">
        <v>82</v>
      </c>
      <c r="AY168" s="17" t="s">
        <v>121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80</v>
      </c>
      <c r="BK168" s="232">
        <f>ROUND(I168*H168,2)</f>
        <v>0</v>
      </c>
      <c r="BL168" s="17" t="s">
        <v>127</v>
      </c>
      <c r="BM168" s="231" t="s">
        <v>213</v>
      </c>
    </row>
    <row r="169" s="2" customFormat="1">
      <c r="A169" s="38"/>
      <c r="B169" s="39"/>
      <c r="C169" s="40"/>
      <c r="D169" s="233" t="s">
        <v>128</v>
      </c>
      <c r="E169" s="40"/>
      <c r="F169" s="234" t="s">
        <v>214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128</v>
      </c>
      <c r="AU169" s="17" t="s">
        <v>82</v>
      </c>
    </row>
    <row r="170" s="13" customFormat="1">
      <c r="A170" s="13"/>
      <c r="B170" s="238"/>
      <c r="C170" s="239"/>
      <c r="D170" s="233" t="s">
        <v>192</v>
      </c>
      <c r="E170" s="240" t="s">
        <v>1</v>
      </c>
      <c r="F170" s="241" t="s">
        <v>215</v>
      </c>
      <c r="G170" s="239"/>
      <c r="H170" s="242">
        <v>860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192</v>
      </c>
      <c r="AU170" s="248" t="s">
        <v>82</v>
      </c>
      <c r="AV170" s="13" t="s">
        <v>82</v>
      </c>
      <c r="AW170" s="13" t="s">
        <v>30</v>
      </c>
      <c r="AX170" s="13" t="s">
        <v>73</v>
      </c>
      <c r="AY170" s="248" t="s">
        <v>121</v>
      </c>
    </row>
    <row r="171" s="14" customFormat="1">
      <c r="A171" s="14"/>
      <c r="B171" s="249"/>
      <c r="C171" s="250"/>
      <c r="D171" s="233" t="s">
        <v>192</v>
      </c>
      <c r="E171" s="251" t="s">
        <v>1</v>
      </c>
      <c r="F171" s="252" t="s">
        <v>216</v>
      </c>
      <c r="G171" s="250"/>
      <c r="H171" s="253">
        <v>860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192</v>
      </c>
      <c r="AU171" s="259" t="s">
        <v>82</v>
      </c>
      <c r="AV171" s="14" t="s">
        <v>135</v>
      </c>
      <c r="AW171" s="14" t="s">
        <v>30</v>
      </c>
      <c r="AX171" s="14" t="s">
        <v>73</v>
      </c>
      <c r="AY171" s="259" t="s">
        <v>121</v>
      </c>
    </row>
    <row r="172" s="13" customFormat="1">
      <c r="A172" s="13"/>
      <c r="B172" s="238"/>
      <c r="C172" s="239"/>
      <c r="D172" s="233" t="s">
        <v>192</v>
      </c>
      <c r="E172" s="240" t="s">
        <v>1</v>
      </c>
      <c r="F172" s="241" t="s">
        <v>217</v>
      </c>
      <c r="G172" s="239"/>
      <c r="H172" s="242">
        <v>15052.639999999999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192</v>
      </c>
      <c r="AU172" s="248" t="s">
        <v>82</v>
      </c>
      <c r="AV172" s="13" t="s">
        <v>82</v>
      </c>
      <c r="AW172" s="13" t="s">
        <v>30</v>
      </c>
      <c r="AX172" s="13" t="s">
        <v>73</v>
      </c>
      <c r="AY172" s="248" t="s">
        <v>121</v>
      </c>
    </row>
    <row r="173" s="14" customFormat="1">
      <c r="A173" s="14"/>
      <c r="B173" s="249"/>
      <c r="C173" s="250"/>
      <c r="D173" s="233" t="s">
        <v>192</v>
      </c>
      <c r="E173" s="251" t="s">
        <v>1</v>
      </c>
      <c r="F173" s="252" t="s">
        <v>218</v>
      </c>
      <c r="G173" s="250"/>
      <c r="H173" s="253">
        <v>15052.639999999999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192</v>
      </c>
      <c r="AU173" s="259" t="s">
        <v>82</v>
      </c>
      <c r="AV173" s="14" t="s">
        <v>135</v>
      </c>
      <c r="AW173" s="14" t="s">
        <v>30</v>
      </c>
      <c r="AX173" s="14" t="s">
        <v>73</v>
      </c>
      <c r="AY173" s="259" t="s">
        <v>121</v>
      </c>
    </row>
    <row r="174" s="15" customFormat="1">
      <c r="A174" s="15"/>
      <c r="B174" s="260"/>
      <c r="C174" s="261"/>
      <c r="D174" s="233" t="s">
        <v>192</v>
      </c>
      <c r="E174" s="262" t="s">
        <v>1</v>
      </c>
      <c r="F174" s="263" t="s">
        <v>219</v>
      </c>
      <c r="G174" s="261"/>
      <c r="H174" s="264">
        <v>15912.639999999999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192</v>
      </c>
      <c r="AU174" s="270" t="s">
        <v>82</v>
      </c>
      <c r="AV174" s="15" t="s">
        <v>127</v>
      </c>
      <c r="AW174" s="15" t="s">
        <v>30</v>
      </c>
      <c r="AX174" s="15" t="s">
        <v>80</v>
      </c>
      <c r="AY174" s="270" t="s">
        <v>121</v>
      </c>
    </row>
    <row r="175" s="2" customFormat="1" ht="24.15" customHeight="1">
      <c r="A175" s="38"/>
      <c r="B175" s="39"/>
      <c r="C175" s="219" t="s">
        <v>220</v>
      </c>
      <c r="D175" s="219" t="s">
        <v>123</v>
      </c>
      <c r="E175" s="220" t="s">
        <v>221</v>
      </c>
      <c r="F175" s="221" t="s">
        <v>222</v>
      </c>
      <c r="G175" s="222" t="s">
        <v>132</v>
      </c>
      <c r="H175" s="223">
        <v>860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127</v>
      </c>
      <c r="AT175" s="231" t="s">
        <v>123</v>
      </c>
      <c r="AU175" s="231" t="s">
        <v>82</v>
      </c>
      <c r="AY175" s="17" t="s">
        <v>121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80</v>
      </c>
      <c r="BK175" s="232">
        <f>ROUND(I175*H175,2)</f>
        <v>0</v>
      </c>
      <c r="BL175" s="17" t="s">
        <v>127</v>
      </c>
      <c r="BM175" s="231" t="s">
        <v>223</v>
      </c>
    </row>
    <row r="176" s="2" customFormat="1">
      <c r="A176" s="38"/>
      <c r="B176" s="39"/>
      <c r="C176" s="40"/>
      <c r="D176" s="233" t="s">
        <v>128</v>
      </c>
      <c r="E176" s="40"/>
      <c r="F176" s="234" t="s">
        <v>224</v>
      </c>
      <c r="G176" s="40"/>
      <c r="H176" s="40"/>
      <c r="I176" s="235"/>
      <c r="J176" s="40"/>
      <c r="K176" s="40"/>
      <c r="L176" s="44"/>
      <c r="M176" s="236"/>
      <c r="N176" s="23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128</v>
      </c>
      <c r="AU176" s="17" t="s">
        <v>82</v>
      </c>
    </row>
    <row r="177" s="2" customFormat="1" ht="16.5" customHeight="1">
      <c r="A177" s="38"/>
      <c r="B177" s="39"/>
      <c r="C177" s="271" t="s">
        <v>163</v>
      </c>
      <c r="D177" s="271" t="s">
        <v>225</v>
      </c>
      <c r="E177" s="272" t="s">
        <v>226</v>
      </c>
      <c r="F177" s="273" t="s">
        <v>227</v>
      </c>
      <c r="G177" s="274" t="s">
        <v>228</v>
      </c>
      <c r="H177" s="275">
        <v>21.5</v>
      </c>
      <c r="I177" s="276"/>
      <c r="J177" s="277">
        <f>ROUND(I177*H177,2)</f>
        <v>0</v>
      </c>
      <c r="K177" s="278"/>
      <c r="L177" s="279"/>
      <c r="M177" s="280" t="s">
        <v>1</v>
      </c>
      <c r="N177" s="281" t="s">
        <v>38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139</v>
      </c>
      <c r="AT177" s="231" t="s">
        <v>225</v>
      </c>
      <c r="AU177" s="231" t="s">
        <v>82</v>
      </c>
      <c r="AY177" s="17" t="s">
        <v>121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80</v>
      </c>
      <c r="BK177" s="232">
        <f>ROUND(I177*H177,2)</f>
        <v>0</v>
      </c>
      <c r="BL177" s="17" t="s">
        <v>127</v>
      </c>
      <c r="BM177" s="231" t="s">
        <v>229</v>
      </c>
    </row>
    <row r="178" s="2" customFormat="1">
      <c r="A178" s="38"/>
      <c r="B178" s="39"/>
      <c r="C178" s="40"/>
      <c r="D178" s="233" t="s">
        <v>128</v>
      </c>
      <c r="E178" s="40"/>
      <c r="F178" s="234" t="s">
        <v>227</v>
      </c>
      <c r="G178" s="40"/>
      <c r="H178" s="40"/>
      <c r="I178" s="235"/>
      <c r="J178" s="40"/>
      <c r="K178" s="40"/>
      <c r="L178" s="44"/>
      <c r="M178" s="236"/>
      <c r="N178" s="23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128</v>
      </c>
      <c r="AU178" s="17" t="s">
        <v>82</v>
      </c>
    </row>
    <row r="179" s="2" customFormat="1" ht="24.15" customHeight="1">
      <c r="A179" s="38"/>
      <c r="B179" s="39"/>
      <c r="C179" s="219" t="s">
        <v>7</v>
      </c>
      <c r="D179" s="219" t="s">
        <v>123</v>
      </c>
      <c r="E179" s="220" t="s">
        <v>230</v>
      </c>
      <c r="F179" s="221" t="s">
        <v>231</v>
      </c>
      <c r="G179" s="222" t="s">
        <v>132</v>
      </c>
      <c r="H179" s="223">
        <v>2400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127</v>
      </c>
      <c r="AT179" s="231" t="s">
        <v>123</v>
      </c>
      <c r="AU179" s="231" t="s">
        <v>82</v>
      </c>
      <c r="AY179" s="17" t="s">
        <v>121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80</v>
      </c>
      <c r="BK179" s="232">
        <f>ROUND(I179*H179,2)</f>
        <v>0</v>
      </c>
      <c r="BL179" s="17" t="s">
        <v>127</v>
      </c>
      <c r="BM179" s="231" t="s">
        <v>232</v>
      </c>
    </row>
    <row r="180" s="2" customFormat="1">
      <c r="A180" s="38"/>
      <c r="B180" s="39"/>
      <c r="C180" s="40"/>
      <c r="D180" s="233" t="s">
        <v>128</v>
      </c>
      <c r="E180" s="40"/>
      <c r="F180" s="234" t="s">
        <v>233</v>
      </c>
      <c r="G180" s="40"/>
      <c r="H180" s="40"/>
      <c r="I180" s="235"/>
      <c r="J180" s="40"/>
      <c r="K180" s="40"/>
      <c r="L180" s="44"/>
      <c r="M180" s="236"/>
      <c r="N180" s="23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128</v>
      </c>
      <c r="AU180" s="17" t="s">
        <v>82</v>
      </c>
    </row>
    <row r="181" s="2" customFormat="1" ht="16.5" customHeight="1">
      <c r="A181" s="38"/>
      <c r="B181" s="39"/>
      <c r="C181" s="219" t="s">
        <v>234</v>
      </c>
      <c r="D181" s="219" t="s">
        <v>123</v>
      </c>
      <c r="E181" s="220" t="s">
        <v>235</v>
      </c>
      <c r="F181" s="221" t="s">
        <v>236</v>
      </c>
      <c r="G181" s="222" t="s">
        <v>132</v>
      </c>
      <c r="H181" s="223">
        <v>1032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127</v>
      </c>
      <c r="AT181" s="231" t="s">
        <v>123</v>
      </c>
      <c r="AU181" s="231" t="s">
        <v>82</v>
      </c>
      <c r="AY181" s="17" t="s">
        <v>121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80</v>
      </c>
      <c r="BK181" s="232">
        <f>ROUND(I181*H181,2)</f>
        <v>0</v>
      </c>
      <c r="BL181" s="17" t="s">
        <v>127</v>
      </c>
      <c r="BM181" s="231" t="s">
        <v>237</v>
      </c>
    </row>
    <row r="182" s="2" customFormat="1">
      <c r="A182" s="38"/>
      <c r="B182" s="39"/>
      <c r="C182" s="40"/>
      <c r="D182" s="233" t="s">
        <v>128</v>
      </c>
      <c r="E182" s="40"/>
      <c r="F182" s="234" t="s">
        <v>238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128</v>
      </c>
      <c r="AU182" s="17" t="s">
        <v>82</v>
      </c>
    </row>
    <row r="183" s="2" customFormat="1" ht="24.15" customHeight="1">
      <c r="A183" s="38"/>
      <c r="B183" s="39"/>
      <c r="C183" s="219" t="s">
        <v>239</v>
      </c>
      <c r="D183" s="219" t="s">
        <v>123</v>
      </c>
      <c r="E183" s="220" t="s">
        <v>240</v>
      </c>
      <c r="F183" s="221" t="s">
        <v>241</v>
      </c>
      <c r="G183" s="222" t="s">
        <v>126</v>
      </c>
      <c r="H183" s="223">
        <v>1.6000000000000001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127</v>
      </c>
      <c r="AT183" s="231" t="s">
        <v>123</v>
      </c>
      <c r="AU183" s="231" t="s">
        <v>82</v>
      </c>
      <c r="AY183" s="17" t="s">
        <v>121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80</v>
      </c>
      <c r="BK183" s="232">
        <f>ROUND(I183*H183,2)</f>
        <v>0</v>
      </c>
      <c r="BL183" s="17" t="s">
        <v>127</v>
      </c>
      <c r="BM183" s="231" t="s">
        <v>242</v>
      </c>
    </row>
    <row r="184" s="2" customFormat="1">
      <c r="A184" s="38"/>
      <c r="B184" s="39"/>
      <c r="C184" s="40"/>
      <c r="D184" s="233" t="s">
        <v>128</v>
      </c>
      <c r="E184" s="40"/>
      <c r="F184" s="234" t="s">
        <v>243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128</v>
      </c>
      <c r="AU184" s="17" t="s">
        <v>82</v>
      </c>
    </row>
    <row r="185" s="13" customFormat="1">
      <c r="A185" s="13"/>
      <c r="B185" s="238"/>
      <c r="C185" s="239"/>
      <c r="D185" s="233" t="s">
        <v>192</v>
      </c>
      <c r="E185" s="240" t="s">
        <v>1</v>
      </c>
      <c r="F185" s="241" t="s">
        <v>205</v>
      </c>
      <c r="G185" s="239"/>
      <c r="H185" s="242">
        <v>1.6000000000000001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192</v>
      </c>
      <c r="AU185" s="248" t="s">
        <v>82</v>
      </c>
      <c r="AV185" s="13" t="s">
        <v>82</v>
      </c>
      <c r="AW185" s="13" t="s">
        <v>30</v>
      </c>
      <c r="AX185" s="13" t="s">
        <v>80</v>
      </c>
      <c r="AY185" s="248" t="s">
        <v>121</v>
      </c>
    </row>
    <row r="186" s="2" customFormat="1" ht="37.8" customHeight="1">
      <c r="A186" s="38"/>
      <c r="B186" s="39"/>
      <c r="C186" s="219" t="s">
        <v>168</v>
      </c>
      <c r="D186" s="219" t="s">
        <v>123</v>
      </c>
      <c r="E186" s="220" t="s">
        <v>244</v>
      </c>
      <c r="F186" s="221" t="s">
        <v>245</v>
      </c>
      <c r="G186" s="222" t="s">
        <v>246</v>
      </c>
      <c r="H186" s="223">
        <v>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127</v>
      </c>
      <c r="AT186" s="231" t="s">
        <v>123</v>
      </c>
      <c r="AU186" s="231" t="s">
        <v>82</v>
      </c>
      <c r="AY186" s="17" t="s">
        <v>121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80</v>
      </c>
      <c r="BK186" s="232">
        <f>ROUND(I186*H186,2)</f>
        <v>0</v>
      </c>
      <c r="BL186" s="17" t="s">
        <v>127</v>
      </c>
      <c r="BM186" s="231" t="s">
        <v>247</v>
      </c>
    </row>
    <row r="187" s="2" customFormat="1">
      <c r="A187" s="38"/>
      <c r="B187" s="39"/>
      <c r="C187" s="40"/>
      <c r="D187" s="233" t="s">
        <v>128</v>
      </c>
      <c r="E187" s="40"/>
      <c r="F187" s="234" t="s">
        <v>248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128</v>
      </c>
      <c r="AU187" s="17" t="s">
        <v>82</v>
      </c>
    </row>
    <row r="188" s="13" customFormat="1">
      <c r="A188" s="13"/>
      <c r="B188" s="238"/>
      <c r="C188" s="239"/>
      <c r="D188" s="233" t="s">
        <v>192</v>
      </c>
      <c r="E188" s="240" t="s">
        <v>1</v>
      </c>
      <c r="F188" s="241" t="s">
        <v>80</v>
      </c>
      <c r="G188" s="239"/>
      <c r="H188" s="242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192</v>
      </c>
      <c r="AU188" s="248" t="s">
        <v>82</v>
      </c>
      <c r="AV188" s="13" t="s">
        <v>82</v>
      </c>
      <c r="AW188" s="13" t="s">
        <v>30</v>
      </c>
      <c r="AX188" s="13" t="s">
        <v>73</v>
      </c>
      <c r="AY188" s="248" t="s">
        <v>121</v>
      </c>
    </row>
    <row r="189" s="15" customFormat="1">
      <c r="A189" s="15"/>
      <c r="B189" s="260"/>
      <c r="C189" s="261"/>
      <c r="D189" s="233" t="s">
        <v>192</v>
      </c>
      <c r="E189" s="262" t="s">
        <v>1</v>
      </c>
      <c r="F189" s="263" t="s">
        <v>219</v>
      </c>
      <c r="G189" s="261"/>
      <c r="H189" s="264">
        <v>1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0" t="s">
        <v>192</v>
      </c>
      <c r="AU189" s="270" t="s">
        <v>82</v>
      </c>
      <c r="AV189" s="15" t="s">
        <v>127</v>
      </c>
      <c r="AW189" s="15" t="s">
        <v>30</v>
      </c>
      <c r="AX189" s="15" t="s">
        <v>80</v>
      </c>
      <c r="AY189" s="270" t="s">
        <v>121</v>
      </c>
    </row>
    <row r="190" s="12" customFormat="1" ht="22.8" customHeight="1">
      <c r="A190" s="12"/>
      <c r="B190" s="203"/>
      <c r="C190" s="204"/>
      <c r="D190" s="205" t="s">
        <v>72</v>
      </c>
      <c r="E190" s="217" t="s">
        <v>8</v>
      </c>
      <c r="F190" s="217" t="s">
        <v>249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SUM(P191:P192)</f>
        <v>0</v>
      </c>
      <c r="Q190" s="211"/>
      <c r="R190" s="212">
        <f>SUM(R191:R192)</f>
        <v>0</v>
      </c>
      <c r="S190" s="211"/>
      <c r="T190" s="21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80</v>
      </c>
      <c r="AT190" s="215" t="s">
        <v>72</v>
      </c>
      <c r="AU190" s="215" t="s">
        <v>80</v>
      </c>
      <c r="AY190" s="214" t="s">
        <v>121</v>
      </c>
      <c r="BK190" s="216">
        <f>SUM(BK191:BK192)</f>
        <v>0</v>
      </c>
    </row>
    <row r="191" s="2" customFormat="1" ht="24.15" customHeight="1">
      <c r="A191" s="38"/>
      <c r="B191" s="39"/>
      <c r="C191" s="219" t="s">
        <v>250</v>
      </c>
      <c r="D191" s="219" t="s">
        <v>123</v>
      </c>
      <c r="E191" s="220" t="s">
        <v>251</v>
      </c>
      <c r="F191" s="221" t="s">
        <v>252</v>
      </c>
      <c r="G191" s="222" t="s">
        <v>149</v>
      </c>
      <c r="H191" s="223">
        <v>1297.6600000000001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127</v>
      </c>
      <c r="AT191" s="231" t="s">
        <v>123</v>
      </c>
      <c r="AU191" s="231" t="s">
        <v>82</v>
      </c>
      <c r="AY191" s="17" t="s">
        <v>121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80</v>
      </c>
      <c r="BK191" s="232">
        <f>ROUND(I191*H191,2)</f>
        <v>0</v>
      </c>
      <c r="BL191" s="17" t="s">
        <v>127</v>
      </c>
      <c r="BM191" s="231" t="s">
        <v>253</v>
      </c>
    </row>
    <row r="192" s="2" customFormat="1">
      <c r="A192" s="38"/>
      <c r="B192" s="39"/>
      <c r="C192" s="40"/>
      <c r="D192" s="233" t="s">
        <v>128</v>
      </c>
      <c r="E192" s="40"/>
      <c r="F192" s="234" t="s">
        <v>254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128</v>
      </c>
      <c r="AU192" s="17" t="s">
        <v>82</v>
      </c>
    </row>
    <row r="193" s="12" customFormat="1" ht="22.8" customHeight="1">
      <c r="A193" s="12"/>
      <c r="B193" s="203"/>
      <c r="C193" s="204"/>
      <c r="D193" s="205" t="s">
        <v>72</v>
      </c>
      <c r="E193" s="217" t="s">
        <v>159</v>
      </c>
      <c r="F193" s="217" t="s">
        <v>255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SUM(P194:P197)</f>
        <v>0</v>
      </c>
      <c r="Q193" s="211"/>
      <c r="R193" s="212">
        <f>SUM(R194:R197)</f>
        <v>3.2000000000000002</v>
      </c>
      <c r="S193" s="211"/>
      <c r="T193" s="213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80</v>
      </c>
      <c r="AT193" s="215" t="s">
        <v>72</v>
      </c>
      <c r="AU193" s="215" t="s">
        <v>80</v>
      </c>
      <c r="AY193" s="214" t="s">
        <v>121</v>
      </c>
      <c r="BK193" s="216">
        <f>SUM(BK194:BK197)</f>
        <v>0</v>
      </c>
    </row>
    <row r="194" s="2" customFormat="1" ht="21.75" customHeight="1">
      <c r="A194" s="38"/>
      <c r="B194" s="39"/>
      <c r="C194" s="271" t="s">
        <v>256</v>
      </c>
      <c r="D194" s="271" t="s">
        <v>225</v>
      </c>
      <c r="E194" s="272" t="s">
        <v>257</v>
      </c>
      <c r="F194" s="273" t="s">
        <v>258</v>
      </c>
      <c r="G194" s="274" t="s">
        <v>259</v>
      </c>
      <c r="H194" s="275">
        <v>3.2000000000000002</v>
      </c>
      <c r="I194" s="276"/>
      <c r="J194" s="277">
        <f>ROUND(I194*H194,2)</f>
        <v>0</v>
      </c>
      <c r="K194" s="278"/>
      <c r="L194" s="279"/>
      <c r="M194" s="280" t="s">
        <v>1</v>
      </c>
      <c r="N194" s="281" t="s">
        <v>38</v>
      </c>
      <c r="O194" s="91"/>
      <c r="P194" s="229">
        <f>O194*H194</f>
        <v>0</v>
      </c>
      <c r="Q194" s="229">
        <v>1</v>
      </c>
      <c r="R194" s="229">
        <f>Q194*H194</f>
        <v>3.2000000000000002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139</v>
      </c>
      <c r="AT194" s="231" t="s">
        <v>225</v>
      </c>
      <c r="AU194" s="231" t="s">
        <v>82</v>
      </c>
      <c r="AY194" s="17" t="s">
        <v>121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80</v>
      </c>
      <c r="BK194" s="232">
        <f>ROUND(I194*H194,2)</f>
        <v>0</v>
      </c>
      <c r="BL194" s="17" t="s">
        <v>127</v>
      </c>
      <c r="BM194" s="231" t="s">
        <v>260</v>
      </c>
    </row>
    <row r="195" s="2" customFormat="1">
      <c r="A195" s="38"/>
      <c r="B195" s="39"/>
      <c r="C195" s="40"/>
      <c r="D195" s="233" t="s">
        <v>128</v>
      </c>
      <c r="E195" s="40"/>
      <c r="F195" s="234" t="s">
        <v>258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128</v>
      </c>
      <c r="AU195" s="17" t="s">
        <v>82</v>
      </c>
    </row>
    <row r="196" s="13" customFormat="1">
      <c r="A196" s="13"/>
      <c r="B196" s="238"/>
      <c r="C196" s="239"/>
      <c r="D196" s="233" t="s">
        <v>192</v>
      </c>
      <c r="E196" s="240" t="s">
        <v>1</v>
      </c>
      <c r="F196" s="241" t="s">
        <v>261</v>
      </c>
      <c r="G196" s="239"/>
      <c r="H196" s="242">
        <v>3.2000000000000002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192</v>
      </c>
      <c r="AU196" s="248" t="s">
        <v>82</v>
      </c>
      <c r="AV196" s="13" t="s">
        <v>82</v>
      </c>
      <c r="AW196" s="13" t="s">
        <v>30</v>
      </c>
      <c r="AX196" s="13" t="s">
        <v>73</v>
      </c>
      <c r="AY196" s="248" t="s">
        <v>121</v>
      </c>
    </row>
    <row r="197" s="15" customFormat="1">
      <c r="A197" s="15"/>
      <c r="B197" s="260"/>
      <c r="C197" s="261"/>
      <c r="D197" s="233" t="s">
        <v>192</v>
      </c>
      <c r="E197" s="262" t="s">
        <v>1</v>
      </c>
      <c r="F197" s="263" t="s">
        <v>219</v>
      </c>
      <c r="G197" s="261"/>
      <c r="H197" s="264">
        <v>3.2000000000000002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192</v>
      </c>
      <c r="AU197" s="270" t="s">
        <v>82</v>
      </c>
      <c r="AV197" s="15" t="s">
        <v>127</v>
      </c>
      <c r="AW197" s="15" t="s">
        <v>30</v>
      </c>
      <c r="AX197" s="15" t="s">
        <v>80</v>
      </c>
      <c r="AY197" s="270" t="s">
        <v>121</v>
      </c>
    </row>
    <row r="198" s="12" customFormat="1" ht="22.8" customHeight="1">
      <c r="A198" s="12"/>
      <c r="B198" s="203"/>
      <c r="C198" s="204"/>
      <c r="D198" s="205" t="s">
        <v>72</v>
      </c>
      <c r="E198" s="217" t="s">
        <v>135</v>
      </c>
      <c r="F198" s="217" t="s">
        <v>262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SUM(P199:P212)</f>
        <v>0</v>
      </c>
      <c r="Q198" s="211"/>
      <c r="R198" s="212">
        <f>SUM(R199:R212)</f>
        <v>67.558961863541697</v>
      </c>
      <c r="S198" s="211"/>
      <c r="T198" s="213">
        <f>SUM(T199:T212)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80</v>
      </c>
      <c r="AT198" s="215" t="s">
        <v>72</v>
      </c>
      <c r="AU198" s="215" t="s">
        <v>80</v>
      </c>
      <c r="AY198" s="214" t="s">
        <v>121</v>
      </c>
      <c r="BK198" s="216">
        <f>SUM(BK199:BK212)</f>
        <v>0</v>
      </c>
    </row>
    <row r="199" s="2" customFormat="1" ht="24.15" customHeight="1">
      <c r="A199" s="38"/>
      <c r="B199" s="39"/>
      <c r="C199" s="219" t="s">
        <v>263</v>
      </c>
      <c r="D199" s="219" t="s">
        <v>123</v>
      </c>
      <c r="E199" s="220" t="s">
        <v>264</v>
      </c>
      <c r="F199" s="221" t="s">
        <v>265</v>
      </c>
      <c r="G199" s="222" t="s">
        <v>149</v>
      </c>
      <c r="H199" s="223">
        <v>0.82199999999999995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38</v>
      </c>
      <c r="O199" s="91"/>
      <c r="P199" s="229">
        <f>O199*H199</f>
        <v>0</v>
      </c>
      <c r="Q199" s="229">
        <v>0.079548525999999994</v>
      </c>
      <c r="R199" s="229">
        <f>Q199*H199</f>
        <v>0.065388888371999992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127</v>
      </c>
      <c r="AT199" s="231" t="s">
        <v>123</v>
      </c>
      <c r="AU199" s="231" t="s">
        <v>82</v>
      </c>
      <c r="AY199" s="17" t="s">
        <v>121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80</v>
      </c>
      <c r="BK199" s="232">
        <f>ROUND(I199*H199,2)</f>
        <v>0</v>
      </c>
      <c r="BL199" s="17" t="s">
        <v>127</v>
      </c>
      <c r="BM199" s="231" t="s">
        <v>266</v>
      </c>
    </row>
    <row r="200" s="2" customFormat="1">
      <c r="A200" s="38"/>
      <c r="B200" s="39"/>
      <c r="C200" s="40"/>
      <c r="D200" s="233" t="s">
        <v>128</v>
      </c>
      <c r="E200" s="40"/>
      <c r="F200" s="234" t="s">
        <v>267</v>
      </c>
      <c r="G200" s="40"/>
      <c r="H200" s="40"/>
      <c r="I200" s="235"/>
      <c r="J200" s="40"/>
      <c r="K200" s="40"/>
      <c r="L200" s="44"/>
      <c r="M200" s="236"/>
      <c r="N200" s="23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128</v>
      </c>
      <c r="AU200" s="17" t="s">
        <v>82</v>
      </c>
    </row>
    <row r="201" s="2" customFormat="1" ht="24.15" customHeight="1">
      <c r="A201" s="38"/>
      <c r="B201" s="39"/>
      <c r="C201" s="271" t="s">
        <v>172</v>
      </c>
      <c r="D201" s="271" t="s">
        <v>225</v>
      </c>
      <c r="E201" s="272" t="s">
        <v>268</v>
      </c>
      <c r="F201" s="273" t="s">
        <v>269</v>
      </c>
      <c r="G201" s="274" t="s">
        <v>270</v>
      </c>
      <c r="H201" s="275">
        <v>1</v>
      </c>
      <c r="I201" s="276"/>
      <c r="J201" s="277">
        <f>ROUND(I201*H201,2)</f>
        <v>0</v>
      </c>
      <c r="K201" s="278"/>
      <c r="L201" s="279"/>
      <c r="M201" s="280" t="s">
        <v>1</v>
      </c>
      <c r="N201" s="281" t="s">
        <v>38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139</v>
      </c>
      <c r="AT201" s="231" t="s">
        <v>225</v>
      </c>
      <c r="AU201" s="231" t="s">
        <v>82</v>
      </c>
      <c r="AY201" s="17" t="s">
        <v>121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80</v>
      </c>
      <c r="BK201" s="232">
        <f>ROUND(I201*H201,2)</f>
        <v>0</v>
      </c>
      <c r="BL201" s="17" t="s">
        <v>127</v>
      </c>
      <c r="BM201" s="231" t="s">
        <v>271</v>
      </c>
    </row>
    <row r="202" s="2" customFormat="1">
      <c r="A202" s="38"/>
      <c r="B202" s="39"/>
      <c r="C202" s="40"/>
      <c r="D202" s="233" t="s">
        <v>128</v>
      </c>
      <c r="E202" s="40"/>
      <c r="F202" s="234" t="s">
        <v>272</v>
      </c>
      <c r="G202" s="40"/>
      <c r="H202" s="40"/>
      <c r="I202" s="235"/>
      <c r="J202" s="40"/>
      <c r="K202" s="40"/>
      <c r="L202" s="44"/>
      <c r="M202" s="236"/>
      <c r="N202" s="237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128</v>
      </c>
      <c r="AU202" s="17" t="s">
        <v>82</v>
      </c>
    </row>
    <row r="203" s="2" customFormat="1" ht="24.15" customHeight="1">
      <c r="A203" s="38"/>
      <c r="B203" s="39"/>
      <c r="C203" s="219" t="s">
        <v>273</v>
      </c>
      <c r="D203" s="219" t="s">
        <v>123</v>
      </c>
      <c r="E203" s="220" t="s">
        <v>274</v>
      </c>
      <c r="F203" s="221" t="s">
        <v>275</v>
      </c>
      <c r="G203" s="222" t="s">
        <v>149</v>
      </c>
      <c r="H203" s="223">
        <v>1.2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38</v>
      </c>
      <c r="O203" s="91"/>
      <c r="P203" s="229">
        <f>O203*H203</f>
        <v>0</v>
      </c>
      <c r="Q203" s="229">
        <v>3.1138838199999999</v>
      </c>
      <c r="R203" s="229">
        <f>Q203*H203</f>
        <v>3.7366605839999996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127</v>
      </c>
      <c r="AT203" s="231" t="s">
        <v>123</v>
      </c>
      <c r="AU203" s="231" t="s">
        <v>82</v>
      </c>
      <c r="AY203" s="17" t="s">
        <v>121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80</v>
      </c>
      <c r="BK203" s="232">
        <f>ROUND(I203*H203,2)</f>
        <v>0</v>
      </c>
      <c r="BL203" s="17" t="s">
        <v>127</v>
      </c>
      <c r="BM203" s="231" t="s">
        <v>276</v>
      </c>
    </row>
    <row r="204" s="2" customFormat="1">
      <c r="A204" s="38"/>
      <c r="B204" s="39"/>
      <c r="C204" s="40"/>
      <c r="D204" s="233" t="s">
        <v>128</v>
      </c>
      <c r="E204" s="40"/>
      <c r="F204" s="234" t="s">
        <v>277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128</v>
      </c>
      <c r="AU204" s="17" t="s">
        <v>82</v>
      </c>
    </row>
    <row r="205" s="2" customFormat="1" ht="24.15" customHeight="1">
      <c r="A205" s="38"/>
      <c r="B205" s="39"/>
      <c r="C205" s="219" t="s">
        <v>278</v>
      </c>
      <c r="D205" s="219" t="s">
        <v>123</v>
      </c>
      <c r="E205" s="220" t="s">
        <v>279</v>
      </c>
      <c r="F205" s="221" t="s">
        <v>280</v>
      </c>
      <c r="G205" s="222" t="s">
        <v>149</v>
      </c>
      <c r="H205" s="223">
        <v>22.07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38</v>
      </c>
      <c r="O205" s="91"/>
      <c r="P205" s="229">
        <f>O205*H205</f>
        <v>0</v>
      </c>
      <c r="Q205" s="229">
        <v>2.8332345380000001</v>
      </c>
      <c r="R205" s="229">
        <f>Q205*H205</f>
        <v>62.529486253660004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127</v>
      </c>
      <c r="AT205" s="231" t="s">
        <v>123</v>
      </c>
      <c r="AU205" s="231" t="s">
        <v>82</v>
      </c>
      <c r="AY205" s="17" t="s">
        <v>121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80</v>
      </c>
      <c r="BK205" s="232">
        <f>ROUND(I205*H205,2)</f>
        <v>0</v>
      </c>
      <c r="BL205" s="17" t="s">
        <v>127</v>
      </c>
      <c r="BM205" s="231" t="s">
        <v>281</v>
      </c>
    </row>
    <row r="206" s="2" customFormat="1">
      <c r="A206" s="38"/>
      <c r="B206" s="39"/>
      <c r="C206" s="40"/>
      <c r="D206" s="233" t="s">
        <v>128</v>
      </c>
      <c r="E206" s="40"/>
      <c r="F206" s="234" t="s">
        <v>282</v>
      </c>
      <c r="G206" s="40"/>
      <c r="H206" s="40"/>
      <c r="I206" s="235"/>
      <c r="J206" s="40"/>
      <c r="K206" s="40"/>
      <c r="L206" s="44"/>
      <c r="M206" s="236"/>
      <c r="N206" s="23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128</v>
      </c>
      <c r="AU206" s="17" t="s">
        <v>82</v>
      </c>
    </row>
    <row r="207" s="2" customFormat="1" ht="21.75" customHeight="1">
      <c r="A207" s="38"/>
      <c r="B207" s="39"/>
      <c r="C207" s="219" t="s">
        <v>283</v>
      </c>
      <c r="D207" s="219" t="s">
        <v>123</v>
      </c>
      <c r="E207" s="220" t="s">
        <v>284</v>
      </c>
      <c r="F207" s="221" t="s">
        <v>285</v>
      </c>
      <c r="G207" s="222" t="s">
        <v>132</v>
      </c>
      <c r="H207" s="223">
        <v>35.289999999999999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38</v>
      </c>
      <c r="O207" s="91"/>
      <c r="P207" s="229">
        <f>O207*H207</f>
        <v>0</v>
      </c>
      <c r="Q207" s="229">
        <v>0.0086524240000000006</v>
      </c>
      <c r="R207" s="229">
        <f>Q207*H207</f>
        <v>0.30534404296000001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127</v>
      </c>
      <c r="AT207" s="231" t="s">
        <v>123</v>
      </c>
      <c r="AU207" s="231" t="s">
        <v>82</v>
      </c>
      <c r="AY207" s="17" t="s">
        <v>121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80</v>
      </c>
      <c r="BK207" s="232">
        <f>ROUND(I207*H207,2)</f>
        <v>0</v>
      </c>
      <c r="BL207" s="17" t="s">
        <v>127</v>
      </c>
      <c r="BM207" s="231" t="s">
        <v>286</v>
      </c>
    </row>
    <row r="208" s="2" customFormat="1">
      <c r="A208" s="38"/>
      <c r="B208" s="39"/>
      <c r="C208" s="40"/>
      <c r="D208" s="233" t="s">
        <v>128</v>
      </c>
      <c r="E208" s="40"/>
      <c r="F208" s="234" t="s">
        <v>287</v>
      </c>
      <c r="G208" s="40"/>
      <c r="H208" s="40"/>
      <c r="I208" s="235"/>
      <c r="J208" s="40"/>
      <c r="K208" s="40"/>
      <c r="L208" s="44"/>
      <c r="M208" s="236"/>
      <c r="N208" s="23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128</v>
      </c>
      <c r="AU208" s="17" t="s">
        <v>82</v>
      </c>
    </row>
    <row r="209" s="2" customFormat="1" ht="21.75" customHeight="1">
      <c r="A209" s="38"/>
      <c r="B209" s="39"/>
      <c r="C209" s="219" t="s">
        <v>177</v>
      </c>
      <c r="D209" s="219" t="s">
        <v>123</v>
      </c>
      <c r="E209" s="220" t="s">
        <v>288</v>
      </c>
      <c r="F209" s="221" t="s">
        <v>289</v>
      </c>
      <c r="G209" s="222" t="s">
        <v>132</v>
      </c>
      <c r="H209" s="223">
        <v>35.289999999999999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38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127</v>
      </c>
      <c r="AT209" s="231" t="s">
        <v>123</v>
      </c>
      <c r="AU209" s="231" t="s">
        <v>82</v>
      </c>
      <c r="AY209" s="17" t="s">
        <v>121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80</v>
      </c>
      <c r="BK209" s="232">
        <f>ROUND(I209*H209,2)</f>
        <v>0</v>
      </c>
      <c r="BL209" s="17" t="s">
        <v>127</v>
      </c>
      <c r="BM209" s="231" t="s">
        <v>290</v>
      </c>
    </row>
    <row r="210" s="2" customFormat="1">
      <c r="A210" s="38"/>
      <c r="B210" s="39"/>
      <c r="C210" s="40"/>
      <c r="D210" s="233" t="s">
        <v>128</v>
      </c>
      <c r="E210" s="40"/>
      <c r="F210" s="234" t="s">
        <v>291</v>
      </c>
      <c r="G210" s="40"/>
      <c r="H210" s="40"/>
      <c r="I210" s="235"/>
      <c r="J210" s="40"/>
      <c r="K210" s="40"/>
      <c r="L210" s="44"/>
      <c r="M210" s="236"/>
      <c r="N210" s="23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128</v>
      </c>
      <c r="AU210" s="17" t="s">
        <v>82</v>
      </c>
    </row>
    <row r="211" s="2" customFormat="1" ht="24.15" customHeight="1">
      <c r="A211" s="38"/>
      <c r="B211" s="39"/>
      <c r="C211" s="219" t="s">
        <v>292</v>
      </c>
      <c r="D211" s="219" t="s">
        <v>123</v>
      </c>
      <c r="E211" s="220" t="s">
        <v>293</v>
      </c>
      <c r="F211" s="221" t="s">
        <v>294</v>
      </c>
      <c r="G211" s="222" t="s">
        <v>259</v>
      </c>
      <c r="H211" s="223">
        <v>0.88700000000000001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38</v>
      </c>
      <c r="O211" s="91"/>
      <c r="P211" s="229">
        <f>O211*H211</f>
        <v>0</v>
      </c>
      <c r="Q211" s="229">
        <v>1.0395514030999999</v>
      </c>
      <c r="R211" s="229">
        <f>Q211*H211</f>
        <v>0.92208209454969992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127</v>
      </c>
      <c r="AT211" s="231" t="s">
        <v>123</v>
      </c>
      <c r="AU211" s="231" t="s">
        <v>82</v>
      </c>
      <c r="AY211" s="17" t="s">
        <v>121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80</v>
      </c>
      <c r="BK211" s="232">
        <f>ROUND(I211*H211,2)</f>
        <v>0</v>
      </c>
      <c r="BL211" s="17" t="s">
        <v>127</v>
      </c>
      <c r="BM211" s="231" t="s">
        <v>295</v>
      </c>
    </row>
    <row r="212" s="2" customFormat="1">
      <c r="A212" s="38"/>
      <c r="B212" s="39"/>
      <c r="C212" s="40"/>
      <c r="D212" s="233" t="s">
        <v>128</v>
      </c>
      <c r="E212" s="40"/>
      <c r="F212" s="234" t="s">
        <v>296</v>
      </c>
      <c r="G212" s="40"/>
      <c r="H212" s="40"/>
      <c r="I212" s="235"/>
      <c r="J212" s="40"/>
      <c r="K212" s="40"/>
      <c r="L212" s="44"/>
      <c r="M212" s="236"/>
      <c r="N212" s="23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128</v>
      </c>
      <c r="AU212" s="17" t="s">
        <v>82</v>
      </c>
    </row>
    <row r="213" s="12" customFormat="1" ht="22.8" customHeight="1">
      <c r="A213" s="12"/>
      <c r="B213" s="203"/>
      <c r="C213" s="204"/>
      <c r="D213" s="205" t="s">
        <v>72</v>
      </c>
      <c r="E213" s="217" t="s">
        <v>127</v>
      </c>
      <c r="F213" s="217" t="s">
        <v>297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SUM(P214:P231)</f>
        <v>0</v>
      </c>
      <c r="Q213" s="211"/>
      <c r="R213" s="212">
        <f>SUM(R214:R231)</f>
        <v>1420.85720388</v>
      </c>
      <c r="S213" s="211"/>
      <c r="T213" s="213">
        <f>SUM(T214:T231)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80</v>
      </c>
      <c r="AT213" s="215" t="s">
        <v>72</v>
      </c>
      <c r="AU213" s="215" t="s">
        <v>80</v>
      </c>
      <c r="AY213" s="214" t="s">
        <v>121</v>
      </c>
      <c r="BK213" s="216">
        <f>SUM(BK214:BK231)</f>
        <v>0</v>
      </c>
    </row>
    <row r="214" s="2" customFormat="1" ht="33" customHeight="1">
      <c r="A214" s="38"/>
      <c r="B214" s="39"/>
      <c r="C214" s="219" t="s">
        <v>298</v>
      </c>
      <c r="D214" s="219" t="s">
        <v>123</v>
      </c>
      <c r="E214" s="220" t="s">
        <v>299</v>
      </c>
      <c r="F214" s="221" t="s">
        <v>300</v>
      </c>
      <c r="G214" s="222" t="s">
        <v>132</v>
      </c>
      <c r="H214" s="223">
        <v>9.1500000000000004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38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127</v>
      </c>
      <c r="AT214" s="231" t="s">
        <v>123</v>
      </c>
      <c r="AU214" s="231" t="s">
        <v>82</v>
      </c>
      <c r="AY214" s="17" t="s">
        <v>121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80</v>
      </c>
      <c r="BK214" s="232">
        <f>ROUND(I214*H214,2)</f>
        <v>0</v>
      </c>
      <c r="BL214" s="17" t="s">
        <v>127</v>
      </c>
      <c r="BM214" s="231" t="s">
        <v>301</v>
      </c>
    </row>
    <row r="215" s="2" customFormat="1">
      <c r="A215" s="38"/>
      <c r="B215" s="39"/>
      <c r="C215" s="40"/>
      <c r="D215" s="233" t="s">
        <v>128</v>
      </c>
      <c r="E215" s="40"/>
      <c r="F215" s="234" t="s">
        <v>302</v>
      </c>
      <c r="G215" s="40"/>
      <c r="H215" s="40"/>
      <c r="I215" s="235"/>
      <c r="J215" s="40"/>
      <c r="K215" s="40"/>
      <c r="L215" s="44"/>
      <c r="M215" s="236"/>
      <c r="N215" s="23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128</v>
      </c>
      <c r="AU215" s="17" t="s">
        <v>82</v>
      </c>
    </row>
    <row r="216" s="2" customFormat="1" ht="33" customHeight="1">
      <c r="A216" s="38"/>
      <c r="B216" s="39"/>
      <c r="C216" s="219" t="s">
        <v>303</v>
      </c>
      <c r="D216" s="219" t="s">
        <v>123</v>
      </c>
      <c r="E216" s="220" t="s">
        <v>304</v>
      </c>
      <c r="F216" s="221" t="s">
        <v>305</v>
      </c>
      <c r="G216" s="222" t="s">
        <v>132</v>
      </c>
      <c r="H216" s="223">
        <v>107.15000000000001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127</v>
      </c>
      <c r="AT216" s="231" t="s">
        <v>123</v>
      </c>
      <c r="AU216" s="231" t="s">
        <v>82</v>
      </c>
      <c r="AY216" s="17" t="s">
        <v>121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80</v>
      </c>
      <c r="BK216" s="232">
        <f>ROUND(I216*H216,2)</f>
        <v>0</v>
      </c>
      <c r="BL216" s="17" t="s">
        <v>127</v>
      </c>
      <c r="BM216" s="231" t="s">
        <v>306</v>
      </c>
    </row>
    <row r="217" s="2" customFormat="1">
      <c r="A217" s="38"/>
      <c r="B217" s="39"/>
      <c r="C217" s="40"/>
      <c r="D217" s="233" t="s">
        <v>128</v>
      </c>
      <c r="E217" s="40"/>
      <c r="F217" s="234" t="s">
        <v>305</v>
      </c>
      <c r="G217" s="40"/>
      <c r="H217" s="40"/>
      <c r="I217" s="235"/>
      <c r="J217" s="40"/>
      <c r="K217" s="40"/>
      <c r="L217" s="44"/>
      <c r="M217" s="236"/>
      <c r="N217" s="23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128</v>
      </c>
      <c r="AU217" s="17" t="s">
        <v>82</v>
      </c>
    </row>
    <row r="218" s="2" customFormat="1" ht="21.75" customHeight="1">
      <c r="A218" s="38"/>
      <c r="B218" s="39"/>
      <c r="C218" s="219" t="s">
        <v>181</v>
      </c>
      <c r="D218" s="219" t="s">
        <v>123</v>
      </c>
      <c r="E218" s="220" t="s">
        <v>307</v>
      </c>
      <c r="F218" s="221" t="s">
        <v>308</v>
      </c>
      <c r="G218" s="222" t="s">
        <v>132</v>
      </c>
      <c r="H218" s="223">
        <v>107.15000000000001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38</v>
      </c>
      <c r="O218" s="91"/>
      <c r="P218" s="229">
        <f>O218*H218</f>
        <v>0</v>
      </c>
      <c r="Q218" s="229">
        <v>0.21251999999999999</v>
      </c>
      <c r="R218" s="229">
        <f>Q218*H218</f>
        <v>22.771518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127</v>
      </c>
      <c r="AT218" s="231" t="s">
        <v>123</v>
      </c>
      <c r="AU218" s="231" t="s">
        <v>82</v>
      </c>
      <c r="AY218" s="17" t="s">
        <v>121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80</v>
      </c>
      <c r="BK218" s="232">
        <f>ROUND(I218*H218,2)</f>
        <v>0</v>
      </c>
      <c r="BL218" s="17" t="s">
        <v>127</v>
      </c>
      <c r="BM218" s="231" t="s">
        <v>309</v>
      </c>
    </row>
    <row r="219" s="2" customFormat="1">
      <c r="A219" s="38"/>
      <c r="B219" s="39"/>
      <c r="C219" s="40"/>
      <c r="D219" s="233" t="s">
        <v>128</v>
      </c>
      <c r="E219" s="40"/>
      <c r="F219" s="234" t="s">
        <v>310</v>
      </c>
      <c r="G219" s="40"/>
      <c r="H219" s="40"/>
      <c r="I219" s="235"/>
      <c r="J219" s="40"/>
      <c r="K219" s="40"/>
      <c r="L219" s="44"/>
      <c r="M219" s="236"/>
      <c r="N219" s="23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128</v>
      </c>
      <c r="AU219" s="17" t="s">
        <v>82</v>
      </c>
    </row>
    <row r="220" s="2" customFormat="1" ht="24.15" customHeight="1">
      <c r="A220" s="38"/>
      <c r="B220" s="39"/>
      <c r="C220" s="219" t="s">
        <v>311</v>
      </c>
      <c r="D220" s="219" t="s">
        <v>123</v>
      </c>
      <c r="E220" s="220" t="s">
        <v>312</v>
      </c>
      <c r="F220" s="221" t="s">
        <v>313</v>
      </c>
      <c r="G220" s="222" t="s">
        <v>149</v>
      </c>
      <c r="H220" s="223">
        <v>2.8879999999999999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38</v>
      </c>
      <c r="O220" s="91"/>
      <c r="P220" s="229">
        <f>O220*H220</f>
        <v>0</v>
      </c>
      <c r="Q220" s="229">
        <v>2.5018699999999998</v>
      </c>
      <c r="R220" s="229">
        <f>Q220*H220</f>
        <v>7.2254005599999989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127</v>
      </c>
      <c r="AT220" s="231" t="s">
        <v>123</v>
      </c>
      <c r="AU220" s="231" t="s">
        <v>82</v>
      </c>
      <c r="AY220" s="17" t="s">
        <v>121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80</v>
      </c>
      <c r="BK220" s="232">
        <f>ROUND(I220*H220,2)</f>
        <v>0</v>
      </c>
      <c r="BL220" s="17" t="s">
        <v>127</v>
      </c>
      <c r="BM220" s="231" t="s">
        <v>314</v>
      </c>
    </row>
    <row r="221" s="2" customFormat="1">
      <c r="A221" s="38"/>
      <c r="B221" s="39"/>
      <c r="C221" s="40"/>
      <c r="D221" s="233" t="s">
        <v>128</v>
      </c>
      <c r="E221" s="40"/>
      <c r="F221" s="234" t="s">
        <v>315</v>
      </c>
      <c r="G221" s="40"/>
      <c r="H221" s="40"/>
      <c r="I221" s="235"/>
      <c r="J221" s="40"/>
      <c r="K221" s="40"/>
      <c r="L221" s="44"/>
      <c r="M221" s="236"/>
      <c r="N221" s="23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128</v>
      </c>
      <c r="AU221" s="17" t="s">
        <v>82</v>
      </c>
    </row>
    <row r="222" s="2" customFormat="1" ht="24.15" customHeight="1">
      <c r="A222" s="38"/>
      <c r="B222" s="39"/>
      <c r="C222" s="219" t="s">
        <v>186</v>
      </c>
      <c r="D222" s="219" t="s">
        <v>123</v>
      </c>
      <c r="E222" s="220" t="s">
        <v>316</v>
      </c>
      <c r="F222" s="221" t="s">
        <v>317</v>
      </c>
      <c r="G222" s="222" t="s">
        <v>149</v>
      </c>
      <c r="H222" s="223">
        <v>165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38</v>
      </c>
      <c r="O222" s="91"/>
      <c r="P222" s="229">
        <f>O222*H222</f>
        <v>0</v>
      </c>
      <c r="Q222" s="229">
        <v>2.0874999999999999</v>
      </c>
      <c r="R222" s="229">
        <f>Q222*H222</f>
        <v>344.4375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127</v>
      </c>
      <c r="AT222" s="231" t="s">
        <v>123</v>
      </c>
      <c r="AU222" s="231" t="s">
        <v>82</v>
      </c>
      <c r="AY222" s="17" t="s">
        <v>121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80</v>
      </c>
      <c r="BK222" s="232">
        <f>ROUND(I222*H222,2)</f>
        <v>0</v>
      </c>
      <c r="BL222" s="17" t="s">
        <v>127</v>
      </c>
      <c r="BM222" s="231" t="s">
        <v>318</v>
      </c>
    </row>
    <row r="223" s="2" customFormat="1">
      <c r="A223" s="38"/>
      <c r="B223" s="39"/>
      <c r="C223" s="40"/>
      <c r="D223" s="233" t="s">
        <v>128</v>
      </c>
      <c r="E223" s="40"/>
      <c r="F223" s="234" t="s">
        <v>319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128</v>
      </c>
      <c r="AU223" s="17" t="s">
        <v>82</v>
      </c>
    </row>
    <row r="224" s="2" customFormat="1" ht="24.15" customHeight="1">
      <c r="A224" s="38"/>
      <c r="B224" s="39"/>
      <c r="C224" s="219" t="s">
        <v>320</v>
      </c>
      <c r="D224" s="219" t="s">
        <v>123</v>
      </c>
      <c r="E224" s="220" t="s">
        <v>321</v>
      </c>
      <c r="F224" s="221" t="s">
        <v>322</v>
      </c>
      <c r="G224" s="222" t="s">
        <v>149</v>
      </c>
      <c r="H224" s="223">
        <v>349.25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38</v>
      </c>
      <c r="O224" s="91"/>
      <c r="P224" s="229">
        <f>O224*H224</f>
        <v>0</v>
      </c>
      <c r="Q224" s="229">
        <v>1.8480000000000001</v>
      </c>
      <c r="R224" s="229">
        <f>Q224*H224</f>
        <v>645.41399999999999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127</v>
      </c>
      <c r="AT224" s="231" t="s">
        <v>123</v>
      </c>
      <c r="AU224" s="231" t="s">
        <v>82</v>
      </c>
      <c r="AY224" s="17" t="s">
        <v>121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80</v>
      </c>
      <c r="BK224" s="232">
        <f>ROUND(I224*H224,2)</f>
        <v>0</v>
      </c>
      <c r="BL224" s="17" t="s">
        <v>127</v>
      </c>
      <c r="BM224" s="231" t="s">
        <v>323</v>
      </c>
    </row>
    <row r="225" s="2" customFormat="1">
      <c r="A225" s="38"/>
      <c r="B225" s="39"/>
      <c r="C225" s="40"/>
      <c r="D225" s="233" t="s">
        <v>128</v>
      </c>
      <c r="E225" s="40"/>
      <c r="F225" s="234" t="s">
        <v>324</v>
      </c>
      <c r="G225" s="40"/>
      <c r="H225" s="40"/>
      <c r="I225" s="235"/>
      <c r="J225" s="40"/>
      <c r="K225" s="40"/>
      <c r="L225" s="44"/>
      <c r="M225" s="236"/>
      <c r="N225" s="23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128</v>
      </c>
      <c r="AU225" s="17" t="s">
        <v>82</v>
      </c>
    </row>
    <row r="226" s="2" customFormat="1" ht="24.15" customHeight="1">
      <c r="A226" s="38"/>
      <c r="B226" s="39"/>
      <c r="C226" s="219" t="s">
        <v>190</v>
      </c>
      <c r="D226" s="219" t="s">
        <v>123</v>
      </c>
      <c r="E226" s="220" t="s">
        <v>325</v>
      </c>
      <c r="F226" s="221" t="s">
        <v>326</v>
      </c>
      <c r="G226" s="222" t="s">
        <v>132</v>
      </c>
      <c r="H226" s="223">
        <v>9.1500000000000004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38</v>
      </c>
      <c r="O226" s="91"/>
      <c r="P226" s="229">
        <f>O226*H226</f>
        <v>0</v>
      </c>
      <c r="Q226" s="229">
        <v>0.78740880000000002</v>
      </c>
      <c r="R226" s="229">
        <f>Q226*H226</f>
        <v>7.2047905200000004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127</v>
      </c>
      <c r="AT226" s="231" t="s">
        <v>123</v>
      </c>
      <c r="AU226" s="231" t="s">
        <v>82</v>
      </c>
      <c r="AY226" s="17" t="s">
        <v>121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80</v>
      </c>
      <c r="BK226" s="232">
        <f>ROUND(I226*H226,2)</f>
        <v>0</v>
      </c>
      <c r="BL226" s="17" t="s">
        <v>127</v>
      </c>
      <c r="BM226" s="231" t="s">
        <v>327</v>
      </c>
    </row>
    <row r="227" s="2" customFormat="1">
      <c r="A227" s="38"/>
      <c r="B227" s="39"/>
      <c r="C227" s="40"/>
      <c r="D227" s="233" t="s">
        <v>128</v>
      </c>
      <c r="E227" s="40"/>
      <c r="F227" s="234" t="s">
        <v>328</v>
      </c>
      <c r="G227" s="40"/>
      <c r="H227" s="40"/>
      <c r="I227" s="235"/>
      <c r="J227" s="40"/>
      <c r="K227" s="40"/>
      <c r="L227" s="44"/>
      <c r="M227" s="236"/>
      <c r="N227" s="23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128</v>
      </c>
      <c r="AU227" s="17" t="s">
        <v>82</v>
      </c>
    </row>
    <row r="228" s="2" customFormat="1" ht="24.15" customHeight="1">
      <c r="A228" s="38"/>
      <c r="B228" s="39"/>
      <c r="C228" s="219" t="s">
        <v>329</v>
      </c>
      <c r="D228" s="219" t="s">
        <v>123</v>
      </c>
      <c r="E228" s="220" t="s">
        <v>330</v>
      </c>
      <c r="F228" s="221" t="s">
        <v>331</v>
      </c>
      <c r="G228" s="222" t="s">
        <v>132</v>
      </c>
      <c r="H228" s="223">
        <v>107.15000000000001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38</v>
      </c>
      <c r="O228" s="91"/>
      <c r="P228" s="229">
        <f>O228*H228</f>
        <v>0</v>
      </c>
      <c r="Q228" s="229">
        <v>0.823272</v>
      </c>
      <c r="R228" s="229">
        <f>Q228*H228</f>
        <v>88.21359480000001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127</v>
      </c>
      <c r="AT228" s="231" t="s">
        <v>123</v>
      </c>
      <c r="AU228" s="231" t="s">
        <v>82</v>
      </c>
      <c r="AY228" s="17" t="s">
        <v>121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80</v>
      </c>
      <c r="BK228" s="232">
        <f>ROUND(I228*H228,2)</f>
        <v>0</v>
      </c>
      <c r="BL228" s="17" t="s">
        <v>127</v>
      </c>
      <c r="BM228" s="231" t="s">
        <v>332</v>
      </c>
    </row>
    <row r="229" s="2" customFormat="1">
      <c r="A229" s="38"/>
      <c r="B229" s="39"/>
      <c r="C229" s="40"/>
      <c r="D229" s="233" t="s">
        <v>128</v>
      </c>
      <c r="E229" s="40"/>
      <c r="F229" s="234" t="s">
        <v>333</v>
      </c>
      <c r="G229" s="40"/>
      <c r="H229" s="40"/>
      <c r="I229" s="235"/>
      <c r="J229" s="40"/>
      <c r="K229" s="40"/>
      <c r="L229" s="44"/>
      <c r="M229" s="236"/>
      <c r="N229" s="23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128</v>
      </c>
      <c r="AU229" s="17" t="s">
        <v>82</v>
      </c>
    </row>
    <row r="230" s="2" customFormat="1" ht="21.75" customHeight="1">
      <c r="A230" s="38"/>
      <c r="B230" s="39"/>
      <c r="C230" s="219" t="s">
        <v>198</v>
      </c>
      <c r="D230" s="219" t="s">
        <v>123</v>
      </c>
      <c r="E230" s="220" t="s">
        <v>334</v>
      </c>
      <c r="F230" s="221" t="s">
        <v>335</v>
      </c>
      <c r="G230" s="222" t="s">
        <v>149</v>
      </c>
      <c r="H230" s="223">
        <v>131.72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38</v>
      </c>
      <c r="O230" s="91"/>
      <c r="P230" s="229">
        <f>O230*H230</f>
        <v>0</v>
      </c>
      <c r="Q230" s="229">
        <v>2.3199999999999998</v>
      </c>
      <c r="R230" s="229">
        <f>Q230*H230</f>
        <v>305.59039999999999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127</v>
      </c>
      <c r="AT230" s="231" t="s">
        <v>123</v>
      </c>
      <c r="AU230" s="231" t="s">
        <v>82</v>
      </c>
      <c r="AY230" s="17" t="s">
        <v>121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80</v>
      </c>
      <c r="BK230" s="232">
        <f>ROUND(I230*H230,2)</f>
        <v>0</v>
      </c>
      <c r="BL230" s="17" t="s">
        <v>127</v>
      </c>
      <c r="BM230" s="231" t="s">
        <v>336</v>
      </c>
    </row>
    <row r="231" s="2" customFormat="1">
      <c r="A231" s="38"/>
      <c r="B231" s="39"/>
      <c r="C231" s="40"/>
      <c r="D231" s="233" t="s">
        <v>128</v>
      </c>
      <c r="E231" s="40"/>
      <c r="F231" s="234" t="s">
        <v>337</v>
      </c>
      <c r="G231" s="40"/>
      <c r="H231" s="40"/>
      <c r="I231" s="235"/>
      <c r="J231" s="40"/>
      <c r="K231" s="40"/>
      <c r="L231" s="44"/>
      <c r="M231" s="236"/>
      <c r="N231" s="23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128</v>
      </c>
      <c r="AU231" s="17" t="s">
        <v>82</v>
      </c>
    </row>
    <row r="232" s="12" customFormat="1" ht="22.8" customHeight="1">
      <c r="A232" s="12"/>
      <c r="B232" s="203"/>
      <c r="C232" s="204"/>
      <c r="D232" s="205" t="s">
        <v>72</v>
      </c>
      <c r="E232" s="217" t="s">
        <v>139</v>
      </c>
      <c r="F232" s="217" t="s">
        <v>338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SUM(P233:P241)</f>
        <v>0</v>
      </c>
      <c r="Q232" s="211"/>
      <c r="R232" s="212">
        <f>SUM(R233:R241)</f>
        <v>10.901624529999999</v>
      </c>
      <c r="S232" s="211"/>
      <c r="T232" s="213">
        <f>SUM(T233:T241)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80</v>
      </c>
      <c r="AT232" s="215" t="s">
        <v>72</v>
      </c>
      <c r="AU232" s="215" t="s">
        <v>80</v>
      </c>
      <c r="AY232" s="214" t="s">
        <v>121</v>
      </c>
      <c r="BK232" s="216">
        <f>SUM(BK233:BK241)</f>
        <v>0</v>
      </c>
    </row>
    <row r="233" s="2" customFormat="1" ht="33" customHeight="1">
      <c r="A233" s="38"/>
      <c r="B233" s="39"/>
      <c r="C233" s="219" t="s">
        <v>339</v>
      </c>
      <c r="D233" s="219" t="s">
        <v>123</v>
      </c>
      <c r="E233" s="220" t="s">
        <v>340</v>
      </c>
      <c r="F233" s="221" t="s">
        <v>341</v>
      </c>
      <c r="G233" s="222" t="s">
        <v>342</v>
      </c>
      <c r="H233" s="223">
        <v>11.6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38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127</v>
      </c>
      <c r="AT233" s="231" t="s">
        <v>123</v>
      </c>
      <c r="AU233" s="231" t="s">
        <v>82</v>
      </c>
      <c r="AY233" s="17" t="s">
        <v>121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80</v>
      </c>
      <c r="BK233" s="232">
        <f>ROUND(I233*H233,2)</f>
        <v>0</v>
      </c>
      <c r="BL233" s="17" t="s">
        <v>127</v>
      </c>
      <c r="BM233" s="231" t="s">
        <v>343</v>
      </c>
    </row>
    <row r="234" s="2" customFormat="1">
      <c r="A234" s="38"/>
      <c r="B234" s="39"/>
      <c r="C234" s="40"/>
      <c r="D234" s="233" t="s">
        <v>128</v>
      </c>
      <c r="E234" s="40"/>
      <c r="F234" s="234" t="s">
        <v>344</v>
      </c>
      <c r="G234" s="40"/>
      <c r="H234" s="40"/>
      <c r="I234" s="235"/>
      <c r="J234" s="40"/>
      <c r="K234" s="40"/>
      <c r="L234" s="44"/>
      <c r="M234" s="236"/>
      <c r="N234" s="23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128</v>
      </c>
      <c r="AU234" s="17" t="s">
        <v>82</v>
      </c>
    </row>
    <row r="235" s="2" customFormat="1" ht="24.15" customHeight="1">
      <c r="A235" s="38"/>
      <c r="B235" s="39"/>
      <c r="C235" s="219" t="s">
        <v>345</v>
      </c>
      <c r="D235" s="219" t="s">
        <v>123</v>
      </c>
      <c r="E235" s="220" t="s">
        <v>346</v>
      </c>
      <c r="F235" s="221" t="s">
        <v>347</v>
      </c>
      <c r="G235" s="222" t="s">
        <v>149</v>
      </c>
      <c r="H235" s="223">
        <v>4.319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38</v>
      </c>
      <c r="O235" s="91"/>
      <c r="P235" s="229">
        <f>O235*H235</f>
        <v>0</v>
      </c>
      <c r="Q235" s="229">
        <v>2.5018699999999998</v>
      </c>
      <c r="R235" s="229">
        <f>Q235*H235</f>
        <v>10.80557653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127</v>
      </c>
      <c r="AT235" s="231" t="s">
        <v>123</v>
      </c>
      <c r="AU235" s="231" t="s">
        <v>82</v>
      </c>
      <c r="AY235" s="17" t="s">
        <v>121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80</v>
      </c>
      <c r="BK235" s="232">
        <f>ROUND(I235*H235,2)</f>
        <v>0</v>
      </c>
      <c r="BL235" s="17" t="s">
        <v>127</v>
      </c>
      <c r="BM235" s="231" t="s">
        <v>348</v>
      </c>
    </row>
    <row r="236" s="2" customFormat="1">
      <c r="A236" s="38"/>
      <c r="B236" s="39"/>
      <c r="C236" s="40"/>
      <c r="D236" s="233" t="s">
        <v>128</v>
      </c>
      <c r="E236" s="40"/>
      <c r="F236" s="234" t="s">
        <v>349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128</v>
      </c>
      <c r="AU236" s="17" t="s">
        <v>82</v>
      </c>
    </row>
    <row r="237" s="2" customFormat="1" ht="21.75" customHeight="1">
      <c r="A237" s="38"/>
      <c r="B237" s="39"/>
      <c r="C237" s="219" t="s">
        <v>350</v>
      </c>
      <c r="D237" s="219" t="s">
        <v>123</v>
      </c>
      <c r="E237" s="220" t="s">
        <v>351</v>
      </c>
      <c r="F237" s="221" t="s">
        <v>352</v>
      </c>
      <c r="G237" s="222" t="s">
        <v>132</v>
      </c>
      <c r="H237" s="223">
        <v>20.879999999999999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0.0045999999999999999</v>
      </c>
      <c r="R237" s="229">
        <f>Q237*H237</f>
        <v>0.096047999999999994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127</v>
      </c>
      <c r="AT237" s="231" t="s">
        <v>123</v>
      </c>
      <c r="AU237" s="231" t="s">
        <v>82</v>
      </c>
      <c r="AY237" s="17" t="s">
        <v>121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80</v>
      </c>
      <c r="BK237" s="232">
        <f>ROUND(I237*H237,2)</f>
        <v>0</v>
      </c>
      <c r="BL237" s="17" t="s">
        <v>127</v>
      </c>
      <c r="BM237" s="231" t="s">
        <v>353</v>
      </c>
    </row>
    <row r="238" s="2" customFormat="1">
      <c r="A238" s="38"/>
      <c r="B238" s="39"/>
      <c r="C238" s="40"/>
      <c r="D238" s="233" t="s">
        <v>128</v>
      </c>
      <c r="E238" s="40"/>
      <c r="F238" s="234" t="s">
        <v>354</v>
      </c>
      <c r="G238" s="40"/>
      <c r="H238" s="40"/>
      <c r="I238" s="235"/>
      <c r="J238" s="40"/>
      <c r="K238" s="40"/>
      <c r="L238" s="44"/>
      <c r="M238" s="236"/>
      <c r="N238" s="23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128</v>
      </c>
      <c r="AU238" s="17" t="s">
        <v>82</v>
      </c>
    </row>
    <row r="239" s="13" customFormat="1">
      <c r="A239" s="13"/>
      <c r="B239" s="238"/>
      <c r="C239" s="239"/>
      <c r="D239" s="233" t="s">
        <v>192</v>
      </c>
      <c r="E239" s="240" t="s">
        <v>1</v>
      </c>
      <c r="F239" s="241" t="s">
        <v>355</v>
      </c>
      <c r="G239" s="239"/>
      <c r="H239" s="242">
        <v>20.879999999999999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192</v>
      </c>
      <c r="AU239" s="248" t="s">
        <v>82</v>
      </c>
      <c r="AV239" s="13" t="s">
        <v>82</v>
      </c>
      <c r="AW239" s="13" t="s">
        <v>30</v>
      </c>
      <c r="AX239" s="13" t="s">
        <v>80</v>
      </c>
      <c r="AY239" s="248" t="s">
        <v>121</v>
      </c>
    </row>
    <row r="240" s="2" customFormat="1" ht="24.15" customHeight="1">
      <c r="A240" s="38"/>
      <c r="B240" s="39"/>
      <c r="C240" s="219" t="s">
        <v>356</v>
      </c>
      <c r="D240" s="219" t="s">
        <v>123</v>
      </c>
      <c r="E240" s="220" t="s">
        <v>357</v>
      </c>
      <c r="F240" s="221" t="s">
        <v>358</v>
      </c>
      <c r="G240" s="222" t="s">
        <v>132</v>
      </c>
      <c r="H240" s="223">
        <v>20.879999999999999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38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127</v>
      </c>
      <c r="AT240" s="231" t="s">
        <v>123</v>
      </c>
      <c r="AU240" s="231" t="s">
        <v>82</v>
      </c>
      <c r="AY240" s="17" t="s">
        <v>121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80</v>
      </c>
      <c r="BK240" s="232">
        <f>ROUND(I240*H240,2)</f>
        <v>0</v>
      </c>
      <c r="BL240" s="17" t="s">
        <v>127</v>
      </c>
      <c r="BM240" s="231" t="s">
        <v>359</v>
      </c>
    </row>
    <row r="241" s="2" customFormat="1">
      <c r="A241" s="38"/>
      <c r="B241" s="39"/>
      <c r="C241" s="40"/>
      <c r="D241" s="233" t="s">
        <v>128</v>
      </c>
      <c r="E241" s="40"/>
      <c r="F241" s="234" t="s">
        <v>360</v>
      </c>
      <c r="G241" s="40"/>
      <c r="H241" s="40"/>
      <c r="I241" s="235"/>
      <c r="J241" s="40"/>
      <c r="K241" s="40"/>
      <c r="L241" s="44"/>
      <c r="M241" s="236"/>
      <c r="N241" s="23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128</v>
      </c>
      <c r="AU241" s="17" t="s">
        <v>82</v>
      </c>
    </row>
    <row r="242" s="12" customFormat="1" ht="22.8" customHeight="1">
      <c r="A242" s="12"/>
      <c r="B242" s="203"/>
      <c r="C242" s="204"/>
      <c r="D242" s="205" t="s">
        <v>72</v>
      </c>
      <c r="E242" s="217" t="s">
        <v>165</v>
      </c>
      <c r="F242" s="217" t="s">
        <v>361</v>
      </c>
      <c r="G242" s="204"/>
      <c r="H242" s="204"/>
      <c r="I242" s="207"/>
      <c r="J242" s="218">
        <f>BK242</f>
        <v>0</v>
      </c>
      <c r="K242" s="204"/>
      <c r="L242" s="209"/>
      <c r="M242" s="210"/>
      <c r="N242" s="211"/>
      <c r="O242" s="211"/>
      <c r="P242" s="212">
        <f>SUM(P243:P250)</f>
        <v>0</v>
      </c>
      <c r="Q242" s="211"/>
      <c r="R242" s="212">
        <f>SUM(R243:R250)</f>
        <v>4.2017549219000001</v>
      </c>
      <c r="S242" s="211"/>
      <c r="T242" s="213">
        <f>SUM(T243:T250)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80</v>
      </c>
      <c r="AT242" s="215" t="s">
        <v>72</v>
      </c>
      <c r="AU242" s="215" t="s">
        <v>80</v>
      </c>
      <c r="AY242" s="214" t="s">
        <v>121</v>
      </c>
      <c r="BK242" s="216">
        <f>SUM(BK243:BK250)</f>
        <v>0</v>
      </c>
    </row>
    <row r="243" s="2" customFormat="1" ht="24.15" customHeight="1">
      <c r="A243" s="38"/>
      <c r="B243" s="39"/>
      <c r="C243" s="219" t="s">
        <v>362</v>
      </c>
      <c r="D243" s="219" t="s">
        <v>123</v>
      </c>
      <c r="E243" s="220" t="s">
        <v>363</v>
      </c>
      <c r="F243" s="221" t="s">
        <v>364</v>
      </c>
      <c r="G243" s="222" t="s">
        <v>149</v>
      </c>
      <c r="H243" s="223">
        <v>1.6000000000000001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38</v>
      </c>
      <c r="O243" s="91"/>
      <c r="P243" s="229">
        <f>O243*H243</f>
        <v>0</v>
      </c>
      <c r="Q243" s="229">
        <v>2.5928789999999999</v>
      </c>
      <c r="R243" s="229">
        <f>Q243*H243</f>
        <v>4.1486064000000002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127</v>
      </c>
      <c r="AT243" s="231" t="s">
        <v>123</v>
      </c>
      <c r="AU243" s="231" t="s">
        <v>82</v>
      </c>
      <c r="AY243" s="17" t="s">
        <v>121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80</v>
      </c>
      <c r="BK243" s="232">
        <f>ROUND(I243*H243,2)</f>
        <v>0</v>
      </c>
      <c r="BL243" s="17" t="s">
        <v>127</v>
      </c>
      <c r="BM243" s="231" t="s">
        <v>365</v>
      </c>
    </row>
    <row r="244" s="2" customFormat="1">
      <c r="A244" s="38"/>
      <c r="B244" s="39"/>
      <c r="C244" s="40"/>
      <c r="D244" s="233" t="s">
        <v>128</v>
      </c>
      <c r="E244" s="40"/>
      <c r="F244" s="234" t="s">
        <v>366</v>
      </c>
      <c r="G244" s="40"/>
      <c r="H244" s="40"/>
      <c r="I244" s="235"/>
      <c r="J244" s="40"/>
      <c r="K244" s="40"/>
      <c r="L244" s="44"/>
      <c r="M244" s="236"/>
      <c r="N244" s="237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128</v>
      </c>
      <c r="AU244" s="17" t="s">
        <v>82</v>
      </c>
    </row>
    <row r="245" s="2" customFormat="1" ht="16.5" customHeight="1">
      <c r="A245" s="38"/>
      <c r="B245" s="39"/>
      <c r="C245" s="219" t="s">
        <v>209</v>
      </c>
      <c r="D245" s="219" t="s">
        <v>123</v>
      </c>
      <c r="E245" s="220" t="s">
        <v>367</v>
      </c>
      <c r="F245" s="221" t="s">
        <v>368</v>
      </c>
      <c r="G245" s="222" t="s">
        <v>132</v>
      </c>
      <c r="H245" s="223">
        <v>1.1499999999999999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38</v>
      </c>
      <c r="O245" s="91"/>
      <c r="P245" s="229">
        <f>O245*H245</f>
        <v>0</v>
      </c>
      <c r="Q245" s="229">
        <v>0.046216106</v>
      </c>
      <c r="R245" s="229">
        <f>Q245*H245</f>
        <v>0.053148521899999995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127</v>
      </c>
      <c r="AT245" s="231" t="s">
        <v>123</v>
      </c>
      <c r="AU245" s="231" t="s">
        <v>82</v>
      </c>
      <c r="AY245" s="17" t="s">
        <v>121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80</v>
      </c>
      <c r="BK245" s="232">
        <f>ROUND(I245*H245,2)</f>
        <v>0</v>
      </c>
      <c r="BL245" s="17" t="s">
        <v>127</v>
      </c>
      <c r="BM245" s="231" t="s">
        <v>369</v>
      </c>
    </row>
    <row r="246" s="2" customFormat="1">
      <c r="A246" s="38"/>
      <c r="B246" s="39"/>
      <c r="C246" s="40"/>
      <c r="D246" s="233" t="s">
        <v>128</v>
      </c>
      <c r="E246" s="40"/>
      <c r="F246" s="234" t="s">
        <v>370</v>
      </c>
      <c r="G246" s="40"/>
      <c r="H246" s="40"/>
      <c r="I246" s="235"/>
      <c r="J246" s="40"/>
      <c r="K246" s="40"/>
      <c r="L246" s="44"/>
      <c r="M246" s="236"/>
      <c r="N246" s="237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128</v>
      </c>
      <c r="AU246" s="17" t="s">
        <v>82</v>
      </c>
    </row>
    <row r="247" s="2" customFormat="1" ht="21.75" customHeight="1">
      <c r="A247" s="38"/>
      <c r="B247" s="39"/>
      <c r="C247" s="219" t="s">
        <v>371</v>
      </c>
      <c r="D247" s="219" t="s">
        <v>123</v>
      </c>
      <c r="E247" s="220" t="s">
        <v>372</v>
      </c>
      <c r="F247" s="221" t="s">
        <v>373</v>
      </c>
      <c r="G247" s="222" t="s">
        <v>246</v>
      </c>
      <c r="H247" s="223">
        <v>1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38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127</v>
      </c>
      <c r="AT247" s="231" t="s">
        <v>123</v>
      </c>
      <c r="AU247" s="231" t="s">
        <v>82</v>
      </c>
      <c r="AY247" s="17" t="s">
        <v>121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80</v>
      </c>
      <c r="BK247" s="232">
        <f>ROUND(I247*H247,2)</f>
        <v>0</v>
      </c>
      <c r="BL247" s="17" t="s">
        <v>127</v>
      </c>
      <c r="BM247" s="231" t="s">
        <v>374</v>
      </c>
    </row>
    <row r="248" s="2" customFormat="1">
      <c r="A248" s="38"/>
      <c r="B248" s="39"/>
      <c r="C248" s="40"/>
      <c r="D248" s="233" t="s">
        <v>128</v>
      </c>
      <c r="E248" s="40"/>
      <c r="F248" s="234" t="s">
        <v>375</v>
      </c>
      <c r="G248" s="40"/>
      <c r="H248" s="40"/>
      <c r="I248" s="235"/>
      <c r="J248" s="40"/>
      <c r="K248" s="40"/>
      <c r="L248" s="44"/>
      <c r="M248" s="236"/>
      <c r="N248" s="237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128</v>
      </c>
      <c r="AU248" s="17" t="s">
        <v>82</v>
      </c>
    </row>
    <row r="249" s="2" customFormat="1" ht="21.75" customHeight="1">
      <c r="A249" s="38"/>
      <c r="B249" s="39"/>
      <c r="C249" s="219" t="s">
        <v>213</v>
      </c>
      <c r="D249" s="219" t="s">
        <v>123</v>
      </c>
      <c r="E249" s="220" t="s">
        <v>376</v>
      </c>
      <c r="F249" s="221" t="s">
        <v>377</v>
      </c>
      <c r="G249" s="222" t="s">
        <v>270</v>
      </c>
      <c r="H249" s="223">
        <v>1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38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127</v>
      </c>
      <c r="AT249" s="231" t="s">
        <v>123</v>
      </c>
      <c r="AU249" s="231" t="s">
        <v>82</v>
      </c>
      <c r="AY249" s="17" t="s">
        <v>121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80</v>
      </c>
      <c r="BK249" s="232">
        <f>ROUND(I249*H249,2)</f>
        <v>0</v>
      </c>
      <c r="BL249" s="17" t="s">
        <v>127</v>
      </c>
      <c r="BM249" s="231" t="s">
        <v>378</v>
      </c>
    </row>
    <row r="250" s="2" customFormat="1">
      <c r="A250" s="38"/>
      <c r="B250" s="39"/>
      <c r="C250" s="40"/>
      <c r="D250" s="233" t="s">
        <v>128</v>
      </c>
      <c r="E250" s="40"/>
      <c r="F250" s="234" t="s">
        <v>377</v>
      </c>
      <c r="G250" s="40"/>
      <c r="H250" s="40"/>
      <c r="I250" s="235"/>
      <c r="J250" s="40"/>
      <c r="K250" s="40"/>
      <c r="L250" s="44"/>
      <c r="M250" s="236"/>
      <c r="N250" s="23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128</v>
      </c>
      <c r="AU250" s="17" t="s">
        <v>82</v>
      </c>
    </row>
    <row r="251" s="12" customFormat="1" ht="22.8" customHeight="1">
      <c r="A251" s="12"/>
      <c r="B251" s="203"/>
      <c r="C251" s="204"/>
      <c r="D251" s="205" t="s">
        <v>72</v>
      </c>
      <c r="E251" s="217" t="s">
        <v>379</v>
      </c>
      <c r="F251" s="217" t="s">
        <v>380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SUM(P252:P253)</f>
        <v>0</v>
      </c>
      <c r="Q251" s="211"/>
      <c r="R251" s="212">
        <f>SUM(R252:R253)</f>
        <v>0</v>
      </c>
      <c r="S251" s="211"/>
      <c r="T251" s="213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80</v>
      </c>
      <c r="AT251" s="215" t="s">
        <v>72</v>
      </c>
      <c r="AU251" s="215" t="s">
        <v>80</v>
      </c>
      <c r="AY251" s="214" t="s">
        <v>121</v>
      </c>
      <c r="BK251" s="216">
        <f>SUM(BK252:BK253)</f>
        <v>0</v>
      </c>
    </row>
    <row r="252" s="2" customFormat="1" ht="21.75" customHeight="1">
      <c r="A252" s="38"/>
      <c r="B252" s="39"/>
      <c r="C252" s="219" t="s">
        <v>381</v>
      </c>
      <c r="D252" s="219" t="s">
        <v>123</v>
      </c>
      <c r="E252" s="220" t="s">
        <v>382</v>
      </c>
      <c r="F252" s="221" t="s">
        <v>383</v>
      </c>
      <c r="G252" s="222" t="s">
        <v>259</v>
      </c>
      <c r="H252" s="223">
        <v>127.761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38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127</v>
      </c>
      <c r="AT252" s="231" t="s">
        <v>123</v>
      </c>
      <c r="AU252" s="231" t="s">
        <v>82</v>
      </c>
      <c r="AY252" s="17" t="s">
        <v>121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80</v>
      </c>
      <c r="BK252" s="232">
        <f>ROUND(I252*H252,2)</f>
        <v>0</v>
      </c>
      <c r="BL252" s="17" t="s">
        <v>127</v>
      </c>
      <c r="BM252" s="231" t="s">
        <v>384</v>
      </c>
    </row>
    <row r="253" s="2" customFormat="1">
      <c r="A253" s="38"/>
      <c r="B253" s="39"/>
      <c r="C253" s="40"/>
      <c r="D253" s="233" t="s">
        <v>128</v>
      </c>
      <c r="E253" s="40"/>
      <c r="F253" s="234" t="s">
        <v>385</v>
      </c>
      <c r="G253" s="40"/>
      <c r="H253" s="40"/>
      <c r="I253" s="235"/>
      <c r="J253" s="40"/>
      <c r="K253" s="40"/>
      <c r="L253" s="44"/>
      <c r="M253" s="236"/>
      <c r="N253" s="23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128</v>
      </c>
      <c r="AU253" s="17" t="s">
        <v>82</v>
      </c>
    </row>
    <row r="254" s="12" customFormat="1" ht="25.92" customHeight="1">
      <c r="A254" s="12"/>
      <c r="B254" s="203"/>
      <c r="C254" s="204"/>
      <c r="D254" s="205" t="s">
        <v>72</v>
      </c>
      <c r="E254" s="206" t="s">
        <v>386</v>
      </c>
      <c r="F254" s="206" t="s">
        <v>387</v>
      </c>
      <c r="G254" s="204"/>
      <c r="H254" s="204"/>
      <c r="I254" s="207"/>
      <c r="J254" s="208">
        <f>BK254</f>
        <v>0</v>
      </c>
      <c r="K254" s="204"/>
      <c r="L254" s="209"/>
      <c r="M254" s="210"/>
      <c r="N254" s="211"/>
      <c r="O254" s="211"/>
      <c r="P254" s="212">
        <f>P255</f>
        <v>0</v>
      </c>
      <c r="Q254" s="211"/>
      <c r="R254" s="212">
        <f>R255</f>
        <v>0.13800000000000001</v>
      </c>
      <c r="S254" s="211"/>
      <c r="T254" s="213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82</v>
      </c>
      <c r="AT254" s="215" t="s">
        <v>72</v>
      </c>
      <c r="AU254" s="215" t="s">
        <v>73</v>
      </c>
      <c r="AY254" s="214" t="s">
        <v>121</v>
      </c>
      <c r="BK254" s="216">
        <f>BK255</f>
        <v>0</v>
      </c>
    </row>
    <row r="255" s="12" customFormat="1" ht="22.8" customHeight="1">
      <c r="A255" s="12"/>
      <c r="B255" s="203"/>
      <c r="C255" s="204"/>
      <c r="D255" s="205" t="s">
        <v>72</v>
      </c>
      <c r="E255" s="217" t="s">
        <v>388</v>
      </c>
      <c r="F255" s="217" t="s">
        <v>389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SUM(P256:P273)</f>
        <v>0</v>
      </c>
      <c r="Q255" s="211"/>
      <c r="R255" s="212">
        <f>SUM(R256:R273)</f>
        <v>0.13800000000000001</v>
      </c>
      <c r="S255" s="211"/>
      <c r="T255" s="213">
        <f>SUM(T256:T273)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82</v>
      </c>
      <c r="AT255" s="215" t="s">
        <v>72</v>
      </c>
      <c r="AU255" s="215" t="s">
        <v>80</v>
      </c>
      <c r="AY255" s="214" t="s">
        <v>121</v>
      </c>
      <c r="BK255" s="216">
        <f>SUM(BK256:BK273)</f>
        <v>0</v>
      </c>
    </row>
    <row r="256" s="2" customFormat="1" ht="21.75" customHeight="1">
      <c r="A256" s="38"/>
      <c r="B256" s="39"/>
      <c r="C256" s="271" t="s">
        <v>223</v>
      </c>
      <c r="D256" s="271" t="s">
        <v>225</v>
      </c>
      <c r="E256" s="272" t="s">
        <v>390</v>
      </c>
      <c r="F256" s="273" t="s">
        <v>391</v>
      </c>
      <c r="G256" s="274" t="s">
        <v>259</v>
      </c>
      <c r="H256" s="275">
        <v>0.023</v>
      </c>
      <c r="I256" s="276"/>
      <c r="J256" s="277">
        <f>ROUND(I256*H256,2)</f>
        <v>0</v>
      </c>
      <c r="K256" s="278"/>
      <c r="L256" s="279"/>
      <c r="M256" s="280" t="s">
        <v>1</v>
      </c>
      <c r="N256" s="281" t="s">
        <v>38</v>
      </c>
      <c r="O256" s="91"/>
      <c r="P256" s="229">
        <f>O256*H256</f>
        <v>0</v>
      </c>
      <c r="Q256" s="229">
        <v>1</v>
      </c>
      <c r="R256" s="229">
        <f>Q256*H256</f>
        <v>0.023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177</v>
      </c>
      <c r="AT256" s="231" t="s">
        <v>225</v>
      </c>
      <c r="AU256" s="231" t="s">
        <v>82</v>
      </c>
      <c r="AY256" s="17" t="s">
        <v>121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80</v>
      </c>
      <c r="BK256" s="232">
        <f>ROUND(I256*H256,2)</f>
        <v>0</v>
      </c>
      <c r="BL256" s="17" t="s">
        <v>200</v>
      </c>
      <c r="BM256" s="231" t="s">
        <v>392</v>
      </c>
    </row>
    <row r="257" s="2" customFormat="1">
      <c r="A257" s="38"/>
      <c r="B257" s="39"/>
      <c r="C257" s="40"/>
      <c r="D257" s="233" t="s">
        <v>128</v>
      </c>
      <c r="E257" s="40"/>
      <c r="F257" s="234" t="s">
        <v>391</v>
      </c>
      <c r="G257" s="40"/>
      <c r="H257" s="40"/>
      <c r="I257" s="235"/>
      <c r="J257" s="40"/>
      <c r="K257" s="40"/>
      <c r="L257" s="44"/>
      <c r="M257" s="236"/>
      <c r="N257" s="237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128</v>
      </c>
      <c r="AU257" s="17" t="s">
        <v>82</v>
      </c>
    </row>
    <row r="258" s="2" customFormat="1" ht="24.15" customHeight="1">
      <c r="A258" s="38"/>
      <c r="B258" s="39"/>
      <c r="C258" s="271" t="s">
        <v>393</v>
      </c>
      <c r="D258" s="271" t="s">
        <v>225</v>
      </c>
      <c r="E258" s="272" t="s">
        <v>394</v>
      </c>
      <c r="F258" s="273" t="s">
        <v>395</v>
      </c>
      <c r="G258" s="274" t="s">
        <v>259</v>
      </c>
      <c r="H258" s="275">
        <v>0.01</v>
      </c>
      <c r="I258" s="276"/>
      <c r="J258" s="277">
        <f>ROUND(I258*H258,2)</f>
        <v>0</v>
      </c>
      <c r="K258" s="278"/>
      <c r="L258" s="279"/>
      <c r="M258" s="280" t="s">
        <v>1</v>
      </c>
      <c r="N258" s="281" t="s">
        <v>38</v>
      </c>
      <c r="O258" s="91"/>
      <c r="P258" s="229">
        <f>O258*H258</f>
        <v>0</v>
      </c>
      <c r="Q258" s="229">
        <v>1</v>
      </c>
      <c r="R258" s="229">
        <f>Q258*H258</f>
        <v>0.01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177</v>
      </c>
      <c r="AT258" s="231" t="s">
        <v>225</v>
      </c>
      <c r="AU258" s="231" t="s">
        <v>82</v>
      </c>
      <c r="AY258" s="17" t="s">
        <v>121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80</v>
      </c>
      <c r="BK258" s="232">
        <f>ROUND(I258*H258,2)</f>
        <v>0</v>
      </c>
      <c r="BL258" s="17" t="s">
        <v>200</v>
      </c>
      <c r="BM258" s="231" t="s">
        <v>396</v>
      </c>
    </row>
    <row r="259" s="2" customFormat="1">
      <c r="A259" s="38"/>
      <c r="B259" s="39"/>
      <c r="C259" s="40"/>
      <c r="D259" s="233" t="s">
        <v>128</v>
      </c>
      <c r="E259" s="40"/>
      <c r="F259" s="234" t="s">
        <v>395</v>
      </c>
      <c r="G259" s="40"/>
      <c r="H259" s="40"/>
      <c r="I259" s="235"/>
      <c r="J259" s="40"/>
      <c r="K259" s="40"/>
      <c r="L259" s="44"/>
      <c r="M259" s="236"/>
      <c r="N259" s="23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128</v>
      </c>
      <c r="AU259" s="17" t="s">
        <v>82</v>
      </c>
    </row>
    <row r="260" s="2" customFormat="1" ht="24.15" customHeight="1">
      <c r="A260" s="38"/>
      <c r="B260" s="39"/>
      <c r="C260" s="271" t="s">
        <v>229</v>
      </c>
      <c r="D260" s="271" t="s">
        <v>225</v>
      </c>
      <c r="E260" s="272" t="s">
        <v>397</v>
      </c>
      <c r="F260" s="273" t="s">
        <v>398</v>
      </c>
      <c r="G260" s="274" t="s">
        <v>259</v>
      </c>
      <c r="H260" s="275">
        <v>0.0080000000000000002</v>
      </c>
      <c r="I260" s="276"/>
      <c r="J260" s="277">
        <f>ROUND(I260*H260,2)</f>
        <v>0</v>
      </c>
      <c r="K260" s="278"/>
      <c r="L260" s="279"/>
      <c r="M260" s="280" t="s">
        <v>1</v>
      </c>
      <c r="N260" s="281" t="s">
        <v>38</v>
      </c>
      <c r="O260" s="91"/>
      <c r="P260" s="229">
        <f>O260*H260</f>
        <v>0</v>
      </c>
      <c r="Q260" s="229">
        <v>1</v>
      </c>
      <c r="R260" s="229">
        <f>Q260*H260</f>
        <v>0.0080000000000000002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177</v>
      </c>
      <c r="AT260" s="231" t="s">
        <v>225</v>
      </c>
      <c r="AU260" s="231" t="s">
        <v>82</v>
      </c>
      <c r="AY260" s="17" t="s">
        <v>121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80</v>
      </c>
      <c r="BK260" s="232">
        <f>ROUND(I260*H260,2)</f>
        <v>0</v>
      </c>
      <c r="BL260" s="17" t="s">
        <v>200</v>
      </c>
      <c r="BM260" s="231" t="s">
        <v>399</v>
      </c>
    </row>
    <row r="261" s="2" customFormat="1">
      <c r="A261" s="38"/>
      <c r="B261" s="39"/>
      <c r="C261" s="40"/>
      <c r="D261" s="233" t="s">
        <v>128</v>
      </c>
      <c r="E261" s="40"/>
      <c r="F261" s="234" t="s">
        <v>398</v>
      </c>
      <c r="G261" s="40"/>
      <c r="H261" s="40"/>
      <c r="I261" s="235"/>
      <c r="J261" s="40"/>
      <c r="K261" s="40"/>
      <c r="L261" s="44"/>
      <c r="M261" s="236"/>
      <c r="N261" s="237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128</v>
      </c>
      <c r="AU261" s="17" t="s">
        <v>82</v>
      </c>
    </row>
    <row r="262" s="2" customFormat="1" ht="24.15" customHeight="1">
      <c r="A262" s="38"/>
      <c r="B262" s="39"/>
      <c r="C262" s="271" t="s">
        <v>400</v>
      </c>
      <c r="D262" s="271" t="s">
        <v>225</v>
      </c>
      <c r="E262" s="272" t="s">
        <v>401</v>
      </c>
      <c r="F262" s="273" t="s">
        <v>402</v>
      </c>
      <c r="G262" s="274" t="s">
        <v>259</v>
      </c>
      <c r="H262" s="275">
        <v>0.029999999999999999</v>
      </c>
      <c r="I262" s="276"/>
      <c r="J262" s="277">
        <f>ROUND(I262*H262,2)</f>
        <v>0</v>
      </c>
      <c r="K262" s="278"/>
      <c r="L262" s="279"/>
      <c r="M262" s="280" t="s">
        <v>1</v>
      </c>
      <c r="N262" s="281" t="s">
        <v>38</v>
      </c>
      <c r="O262" s="91"/>
      <c r="P262" s="229">
        <f>O262*H262</f>
        <v>0</v>
      </c>
      <c r="Q262" s="229">
        <v>1</v>
      </c>
      <c r="R262" s="229">
        <f>Q262*H262</f>
        <v>0.029999999999999999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177</v>
      </c>
      <c r="AT262" s="231" t="s">
        <v>225</v>
      </c>
      <c r="AU262" s="231" t="s">
        <v>82</v>
      </c>
      <c r="AY262" s="17" t="s">
        <v>121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80</v>
      </c>
      <c r="BK262" s="232">
        <f>ROUND(I262*H262,2)</f>
        <v>0</v>
      </c>
      <c r="BL262" s="17" t="s">
        <v>200</v>
      </c>
      <c r="BM262" s="231" t="s">
        <v>403</v>
      </c>
    </row>
    <row r="263" s="2" customFormat="1">
      <c r="A263" s="38"/>
      <c r="B263" s="39"/>
      <c r="C263" s="40"/>
      <c r="D263" s="233" t="s">
        <v>128</v>
      </c>
      <c r="E263" s="40"/>
      <c r="F263" s="234" t="s">
        <v>402</v>
      </c>
      <c r="G263" s="40"/>
      <c r="H263" s="40"/>
      <c r="I263" s="235"/>
      <c r="J263" s="40"/>
      <c r="K263" s="40"/>
      <c r="L263" s="44"/>
      <c r="M263" s="236"/>
      <c r="N263" s="237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128</v>
      </c>
      <c r="AU263" s="17" t="s">
        <v>82</v>
      </c>
    </row>
    <row r="264" s="2" customFormat="1" ht="24.15" customHeight="1">
      <c r="A264" s="38"/>
      <c r="B264" s="39"/>
      <c r="C264" s="271" t="s">
        <v>232</v>
      </c>
      <c r="D264" s="271" t="s">
        <v>225</v>
      </c>
      <c r="E264" s="272" t="s">
        <v>404</v>
      </c>
      <c r="F264" s="273" t="s">
        <v>405</v>
      </c>
      <c r="G264" s="274" t="s">
        <v>259</v>
      </c>
      <c r="H264" s="275">
        <v>0.034000000000000002</v>
      </c>
      <c r="I264" s="276"/>
      <c r="J264" s="277">
        <f>ROUND(I264*H264,2)</f>
        <v>0</v>
      </c>
      <c r="K264" s="278"/>
      <c r="L264" s="279"/>
      <c r="M264" s="280" t="s">
        <v>1</v>
      </c>
      <c r="N264" s="281" t="s">
        <v>38</v>
      </c>
      <c r="O264" s="91"/>
      <c r="P264" s="229">
        <f>O264*H264</f>
        <v>0</v>
      </c>
      <c r="Q264" s="229">
        <v>1</v>
      </c>
      <c r="R264" s="229">
        <f>Q264*H264</f>
        <v>0.034000000000000002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177</v>
      </c>
      <c r="AT264" s="231" t="s">
        <v>225</v>
      </c>
      <c r="AU264" s="231" t="s">
        <v>82</v>
      </c>
      <c r="AY264" s="17" t="s">
        <v>121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80</v>
      </c>
      <c r="BK264" s="232">
        <f>ROUND(I264*H264,2)</f>
        <v>0</v>
      </c>
      <c r="BL264" s="17" t="s">
        <v>200</v>
      </c>
      <c r="BM264" s="231" t="s">
        <v>406</v>
      </c>
    </row>
    <row r="265" s="2" customFormat="1">
      <c r="A265" s="38"/>
      <c r="B265" s="39"/>
      <c r="C265" s="40"/>
      <c r="D265" s="233" t="s">
        <v>128</v>
      </c>
      <c r="E265" s="40"/>
      <c r="F265" s="234" t="s">
        <v>405</v>
      </c>
      <c r="G265" s="40"/>
      <c r="H265" s="40"/>
      <c r="I265" s="235"/>
      <c r="J265" s="40"/>
      <c r="K265" s="40"/>
      <c r="L265" s="44"/>
      <c r="M265" s="236"/>
      <c r="N265" s="23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128</v>
      </c>
      <c r="AU265" s="17" t="s">
        <v>82</v>
      </c>
    </row>
    <row r="266" s="2" customFormat="1" ht="24.15" customHeight="1">
      <c r="A266" s="38"/>
      <c r="B266" s="39"/>
      <c r="C266" s="271" t="s">
        <v>407</v>
      </c>
      <c r="D266" s="271" t="s">
        <v>225</v>
      </c>
      <c r="E266" s="272" t="s">
        <v>408</v>
      </c>
      <c r="F266" s="273" t="s">
        <v>409</v>
      </c>
      <c r="G266" s="274" t="s">
        <v>259</v>
      </c>
      <c r="H266" s="275">
        <v>0.033000000000000002</v>
      </c>
      <c r="I266" s="276"/>
      <c r="J266" s="277">
        <f>ROUND(I266*H266,2)</f>
        <v>0</v>
      </c>
      <c r="K266" s="278"/>
      <c r="L266" s="279"/>
      <c r="M266" s="280" t="s">
        <v>1</v>
      </c>
      <c r="N266" s="281" t="s">
        <v>38</v>
      </c>
      <c r="O266" s="91"/>
      <c r="P266" s="229">
        <f>O266*H266</f>
        <v>0</v>
      </c>
      <c r="Q266" s="229">
        <v>1</v>
      </c>
      <c r="R266" s="229">
        <f>Q266*H266</f>
        <v>0.033000000000000002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177</v>
      </c>
      <c r="AT266" s="231" t="s">
        <v>225</v>
      </c>
      <c r="AU266" s="231" t="s">
        <v>82</v>
      </c>
      <c r="AY266" s="17" t="s">
        <v>121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80</v>
      </c>
      <c r="BK266" s="232">
        <f>ROUND(I266*H266,2)</f>
        <v>0</v>
      </c>
      <c r="BL266" s="17" t="s">
        <v>200</v>
      </c>
      <c r="BM266" s="231" t="s">
        <v>410</v>
      </c>
    </row>
    <row r="267" s="2" customFormat="1">
      <c r="A267" s="38"/>
      <c r="B267" s="39"/>
      <c r="C267" s="40"/>
      <c r="D267" s="233" t="s">
        <v>128</v>
      </c>
      <c r="E267" s="40"/>
      <c r="F267" s="234" t="s">
        <v>409</v>
      </c>
      <c r="G267" s="40"/>
      <c r="H267" s="40"/>
      <c r="I267" s="235"/>
      <c r="J267" s="40"/>
      <c r="K267" s="40"/>
      <c r="L267" s="44"/>
      <c r="M267" s="236"/>
      <c r="N267" s="237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128</v>
      </c>
      <c r="AU267" s="17" t="s">
        <v>82</v>
      </c>
    </row>
    <row r="268" s="2" customFormat="1" ht="24.15" customHeight="1">
      <c r="A268" s="38"/>
      <c r="B268" s="39"/>
      <c r="C268" s="219" t="s">
        <v>237</v>
      </c>
      <c r="D268" s="219" t="s">
        <v>123</v>
      </c>
      <c r="E268" s="220" t="s">
        <v>411</v>
      </c>
      <c r="F268" s="221" t="s">
        <v>412</v>
      </c>
      <c r="G268" s="222" t="s">
        <v>259</v>
      </c>
      <c r="H268" s="223">
        <v>0.13800000000000001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38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200</v>
      </c>
      <c r="AT268" s="231" t="s">
        <v>123</v>
      </c>
      <c r="AU268" s="231" t="s">
        <v>82</v>
      </c>
      <c r="AY268" s="17" t="s">
        <v>121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80</v>
      </c>
      <c r="BK268" s="232">
        <f>ROUND(I268*H268,2)</f>
        <v>0</v>
      </c>
      <c r="BL268" s="17" t="s">
        <v>200</v>
      </c>
      <c r="BM268" s="231" t="s">
        <v>413</v>
      </c>
    </row>
    <row r="269" s="2" customFormat="1">
      <c r="A269" s="38"/>
      <c r="B269" s="39"/>
      <c r="C269" s="40"/>
      <c r="D269" s="233" t="s">
        <v>128</v>
      </c>
      <c r="E269" s="40"/>
      <c r="F269" s="234" t="s">
        <v>414</v>
      </c>
      <c r="G269" s="40"/>
      <c r="H269" s="40"/>
      <c r="I269" s="235"/>
      <c r="J269" s="40"/>
      <c r="K269" s="40"/>
      <c r="L269" s="44"/>
      <c r="M269" s="236"/>
      <c r="N269" s="23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128</v>
      </c>
      <c r="AU269" s="17" t="s">
        <v>82</v>
      </c>
    </row>
    <row r="270" s="2" customFormat="1" ht="24.15" customHeight="1">
      <c r="A270" s="38"/>
      <c r="B270" s="39"/>
      <c r="C270" s="219" t="s">
        <v>415</v>
      </c>
      <c r="D270" s="219" t="s">
        <v>123</v>
      </c>
      <c r="E270" s="220" t="s">
        <v>416</v>
      </c>
      <c r="F270" s="221" t="s">
        <v>417</v>
      </c>
      <c r="G270" s="222" t="s">
        <v>228</v>
      </c>
      <c r="H270" s="223">
        <v>138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38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200</v>
      </c>
      <c r="AT270" s="231" t="s">
        <v>123</v>
      </c>
      <c r="AU270" s="231" t="s">
        <v>82</v>
      </c>
      <c r="AY270" s="17" t="s">
        <v>121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80</v>
      </c>
      <c r="BK270" s="232">
        <f>ROUND(I270*H270,2)</f>
        <v>0</v>
      </c>
      <c r="BL270" s="17" t="s">
        <v>200</v>
      </c>
      <c r="BM270" s="231" t="s">
        <v>418</v>
      </c>
    </row>
    <row r="271" s="2" customFormat="1">
      <c r="A271" s="38"/>
      <c r="B271" s="39"/>
      <c r="C271" s="40"/>
      <c r="D271" s="233" t="s">
        <v>128</v>
      </c>
      <c r="E271" s="40"/>
      <c r="F271" s="234" t="s">
        <v>417</v>
      </c>
      <c r="G271" s="40"/>
      <c r="H271" s="40"/>
      <c r="I271" s="235"/>
      <c r="J271" s="40"/>
      <c r="K271" s="40"/>
      <c r="L271" s="44"/>
      <c r="M271" s="236"/>
      <c r="N271" s="237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128</v>
      </c>
      <c r="AU271" s="17" t="s">
        <v>82</v>
      </c>
    </row>
    <row r="272" s="2" customFormat="1" ht="24.15" customHeight="1">
      <c r="A272" s="38"/>
      <c r="B272" s="39"/>
      <c r="C272" s="219" t="s">
        <v>242</v>
      </c>
      <c r="D272" s="219" t="s">
        <v>123</v>
      </c>
      <c r="E272" s="220" t="s">
        <v>419</v>
      </c>
      <c r="F272" s="221" t="s">
        <v>420</v>
      </c>
      <c r="G272" s="222" t="s">
        <v>270</v>
      </c>
      <c r="H272" s="223">
        <v>1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38</v>
      </c>
      <c r="O272" s="91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200</v>
      </c>
      <c r="AT272" s="231" t="s">
        <v>123</v>
      </c>
      <c r="AU272" s="231" t="s">
        <v>82</v>
      </c>
      <c r="AY272" s="17" t="s">
        <v>121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80</v>
      </c>
      <c r="BK272" s="232">
        <f>ROUND(I272*H272,2)</f>
        <v>0</v>
      </c>
      <c r="BL272" s="17" t="s">
        <v>200</v>
      </c>
      <c r="BM272" s="231" t="s">
        <v>421</v>
      </c>
    </row>
    <row r="273" s="2" customFormat="1">
      <c r="A273" s="38"/>
      <c r="B273" s="39"/>
      <c r="C273" s="40"/>
      <c r="D273" s="233" t="s">
        <v>128</v>
      </c>
      <c r="E273" s="40"/>
      <c r="F273" s="234" t="s">
        <v>420</v>
      </c>
      <c r="G273" s="40"/>
      <c r="H273" s="40"/>
      <c r="I273" s="235"/>
      <c r="J273" s="40"/>
      <c r="K273" s="40"/>
      <c r="L273" s="44"/>
      <c r="M273" s="236"/>
      <c r="N273" s="23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128</v>
      </c>
      <c r="AU273" s="17" t="s">
        <v>82</v>
      </c>
    </row>
    <row r="274" s="12" customFormat="1" ht="25.92" customHeight="1">
      <c r="A274" s="12"/>
      <c r="B274" s="203"/>
      <c r="C274" s="204"/>
      <c r="D274" s="205" t="s">
        <v>72</v>
      </c>
      <c r="E274" s="206" t="s">
        <v>422</v>
      </c>
      <c r="F274" s="206" t="s">
        <v>423</v>
      </c>
      <c r="G274" s="204"/>
      <c r="H274" s="204"/>
      <c r="I274" s="207"/>
      <c r="J274" s="208">
        <f>BK274</f>
        <v>0</v>
      </c>
      <c r="K274" s="204"/>
      <c r="L274" s="209"/>
      <c r="M274" s="210"/>
      <c r="N274" s="211"/>
      <c r="O274" s="211"/>
      <c r="P274" s="212">
        <f>SUM(P275:P276)</f>
        <v>0</v>
      </c>
      <c r="Q274" s="211"/>
      <c r="R274" s="212">
        <f>SUM(R275:R276)</f>
        <v>0</v>
      </c>
      <c r="S274" s="211"/>
      <c r="T274" s="213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127</v>
      </c>
      <c r="AT274" s="215" t="s">
        <v>72</v>
      </c>
      <c r="AU274" s="215" t="s">
        <v>73</v>
      </c>
      <c r="AY274" s="214" t="s">
        <v>121</v>
      </c>
      <c r="BK274" s="216">
        <f>SUM(BK275:BK276)</f>
        <v>0</v>
      </c>
    </row>
    <row r="275" s="2" customFormat="1" ht="16.5" customHeight="1">
      <c r="A275" s="38"/>
      <c r="B275" s="39"/>
      <c r="C275" s="219" t="s">
        <v>424</v>
      </c>
      <c r="D275" s="219" t="s">
        <v>123</v>
      </c>
      <c r="E275" s="220" t="s">
        <v>425</v>
      </c>
      <c r="F275" s="221" t="s">
        <v>426</v>
      </c>
      <c r="G275" s="222" t="s">
        <v>270</v>
      </c>
      <c r="H275" s="223">
        <v>5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38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427</v>
      </c>
      <c r="AT275" s="231" t="s">
        <v>123</v>
      </c>
      <c r="AU275" s="231" t="s">
        <v>80</v>
      </c>
      <c r="AY275" s="17" t="s">
        <v>121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80</v>
      </c>
      <c r="BK275" s="232">
        <f>ROUND(I275*H275,2)</f>
        <v>0</v>
      </c>
      <c r="BL275" s="17" t="s">
        <v>427</v>
      </c>
      <c r="BM275" s="231" t="s">
        <v>428</v>
      </c>
    </row>
    <row r="276" s="2" customFormat="1">
      <c r="A276" s="38"/>
      <c r="B276" s="39"/>
      <c r="C276" s="40"/>
      <c r="D276" s="233" t="s">
        <v>128</v>
      </c>
      <c r="E276" s="40"/>
      <c r="F276" s="234" t="s">
        <v>426</v>
      </c>
      <c r="G276" s="40"/>
      <c r="H276" s="40"/>
      <c r="I276" s="235"/>
      <c r="J276" s="40"/>
      <c r="K276" s="40"/>
      <c r="L276" s="44"/>
      <c r="M276" s="282"/>
      <c r="N276" s="283"/>
      <c r="O276" s="284"/>
      <c r="P276" s="284"/>
      <c r="Q276" s="284"/>
      <c r="R276" s="284"/>
      <c r="S276" s="284"/>
      <c r="T276" s="2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128</v>
      </c>
      <c r="AU276" s="17" t="s">
        <v>80</v>
      </c>
    </row>
    <row r="277" s="2" customFormat="1" ht="6.96" customHeight="1">
      <c r="A277" s="38"/>
      <c r="B277" s="66"/>
      <c r="C277" s="67"/>
      <c r="D277" s="67"/>
      <c r="E277" s="67"/>
      <c r="F277" s="67"/>
      <c r="G277" s="67"/>
      <c r="H277" s="67"/>
      <c r="I277" s="67"/>
      <c r="J277" s="67"/>
      <c r="K277" s="67"/>
      <c r="L277" s="44"/>
      <c r="M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</sheetData>
  <sheetProtection sheet="1" autoFilter="0" formatColumns="0" formatRows="0" objects="1" scenarios="1" spinCount="100000" saltValue="L0Hyc8jiKLcyxR0Y2/EVG6wG03nxe4tFfnNs6yLgs3MebAWjID5yLwfb00atuovUpHxlG12E1/PH6FDdQV3wGg==" hashValue="ZYZDaQbpDJC/7plJmDfyLFCdmUIieQAz8V/8zwasnWHvA3qzle5QCGoyyqvxsc61vyHrnK9wqZ49xwde0uqsMw==" algorithmName="SHA-512" password="CC35"/>
  <autoFilter ref="C127:K27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20161120_1_Obnova_Chlebovského_rybníka_v_k.ú.Zvěrotice_1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ROUND((SUM(BE118:BE146)),  2)</f>
        <v>0</v>
      </c>
      <c r="G33" s="38"/>
      <c r="H33" s="38"/>
      <c r="I33" s="155">
        <v>0.20999999999999999</v>
      </c>
      <c r="J33" s="154">
        <f>ROUND(((SUM(BE118:BE146))*I33),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ROUND((SUM(BF118:BF146)),  2)</f>
        <v>0</v>
      </c>
      <c r="G34" s="38"/>
      <c r="H34" s="38"/>
      <c r="I34" s="155">
        <v>0.12</v>
      </c>
      <c r="J34" s="154">
        <f>ROUND(((SUM(BF118:BF146))*I34),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ROUND((SUM(BH118:BH146)),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20161120_1_Obnova_Chlebovského_rybníka_v_k.ú.Zvěrotice_1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29. 7. 2024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90</v>
      </c>
      <c r="D94" s="176"/>
      <c r="E94" s="176"/>
      <c r="F94" s="176"/>
      <c r="G94" s="176"/>
      <c r="H94" s="176"/>
      <c r="I94" s="176"/>
      <c r="J94" s="177" t="s">
        <v>91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9"/>
      <c r="C97" s="180"/>
      <c r="D97" s="181" t="s">
        <v>429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430</v>
      </c>
      <c r="E98" s="188"/>
      <c r="F98" s="188"/>
      <c r="G98" s="188"/>
      <c r="H98" s="188"/>
      <c r="I98" s="188"/>
      <c r="J98" s="189">
        <f>J144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20161120_1_Obnova_Chlebovského_rybníka_v_k.ú.Zvěrotice_1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87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VRN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29. 7. 2024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107</v>
      </c>
      <c r="D117" s="194" t="s">
        <v>58</v>
      </c>
      <c r="E117" s="194" t="s">
        <v>54</v>
      </c>
      <c r="F117" s="194" t="s">
        <v>55</v>
      </c>
      <c r="G117" s="194" t="s">
        <v>108</v>
      </c>
      <c r="H117" s="194" t="s">
        <v>109</v>
      </c>
      <c r="I117" s="194" t="s">
        <v>110</v>
      </c>
      <c r="J117" s="195" t="s">
        <v>91</v>
      </c>
      <c r="K117" s="196" t="s">
        <v>111</v>
      </c>
      <c r="L117" s="197"/>
      <c r="M117" s="100" t="s">
        <v>1</v>
      </c>
      <c r="N117" s="101" t="s">
        <v>37</v>
      </c>
      <c r="O117" s="101" t="s">
        <v>112</v>
      </c>
      <c r="P117" s="101" t="s">
        <v>113</v>
      </c>
      <c r="Q117" s="101" t="s">
        <v>114</v>
      </c>
      <c r="R117" s="101" t="s">
        <v>115</v>
      </c>
      <c r="S117" s="101" t="s">
        <v>116</v>
      </c>
      <c r="T117" s="102" t="s">
        <v>117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118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0.0081600000000000006</v>
      </c>
      <c r="S118" s="104"/>
      <c r="T118" s="201">
        <f>T119</f>
        <v>0.152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93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72</v>
      </c>
      <c r="E119" s="206" t="s">
        <v>83</v>
      </c>
      <c r="F119" s="206" t="s">
        <v>84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P120+SUM(P121:P144)</f>
        <v>0</v>
      </c>
      <c r="Q119" s="211"/>
      <c r="R119" s="212">
        <f>R120+SUM(R121:R144)</f>
        <v>0.0081600000000000006</v>
      </c>
      <c r="S119" s="211"/>
      <c r="T119" s="213">
        <f>T120+SUM(T121:T144)</f>
        <v>0.152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146</v>
      </c>
      <c r="AT119" s="215" t="s">
        <v>72</v>
      </c>
      <c r="AU119" s="215" t="s">
        <v>73</v>
      </c>
      <c r="AY119" s="214" t="s">
        <v>121</v>
      </c>
      <c r="BK119" s="216">
        <f>BK120+SUM(BK121:BK144)</f>
        <v>0</v>
      </c>
    </row>
    <row r="120" s="2" customFormat="1" ht="76.35" customHeight="1">
      <c r="A120" s="38"/>
      <c r="B120" s="39"/>
      <c r="C120" s="219" t="s">
        <v>80</v>
      </c>
      <c r="D120" s="219" t="s">
        <v>123</v>
      </c>
      <c r="E120" s="220" t="s">
        <v>431</v>
      </c>
      <c r="F120" s="221" t="s">
        <v>432</v>
      </c>
      <c r="G120" s="222" t="s">
        <v>433</v>
      </c>
      <c r="H120" s="223">
        <v>1</v>
      </c>
      <c r="I120" s="224"/>
      <c r="J120" s="225">
        <f>ROUND(I120*H120,2)</f>
        <v>0</v>
      </c>
      <c r="K120" s="226"/>
      <c r="L120" s="44"/>
      <c r="M120" s="227" t="s">
        <v>1</v>
      </c>
      <c r="N120" s="228" t="s">
        <v>38</v>
      </c>
      <c r="O120" s="91"/>
      <c r="P120" s="229">
        <f>O120*H120</f>
        <v>0</v>
      </c>
      <c r="Q120" s="229">
        <v>0.0010200000000000001</v>
      </c>
      <c r="R120" s="229">
        <f>Q120*H120</f>
        <v>0.0010200000000000001</v>
      </c>
      <c r="S120" s="229">
        <v>0.019</v>
      </c>
      <c r="T120" s="230">
        <f>S120*H120</f>
        <v>0.019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1" t="s">
        <v>127</v>
      </c>
      <c r="AT120" s="231" t="s">
        <v>123</v>
      </c>
      <c r="AU120" s="231" t="s">
        <v>80</v>
      </c>
      <c r="AY120" s="17" t="s">
        <v>121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7" t="s">
        <v>80</v>
      </c>
      <c r="BK120" s="232">
        <f>ROUND(I120*H120,2)</f>
        <v>0</v>
      </c>
      <c r="BL120" s="17" t="s">
        <v>127</v>
      </c>
      <c r="BM120" s="231" t="s">
        <v>434</v>
      </c>
    </row>
    <row r="121" s="2" customFormat="1">
      <c r="A121" s="38"/>
      <c r="B121" s="39"/>
      <c r="C121" s="40"/>
      <c r="D121" s="233" t="s">
        <v>128</v>
      </c>
      <c r="E121" s="40"/>
      <c r="F121" s="234" t="s">
        <v>435</v>
      </c>
      <c r="G121" s="40"/>
      <c r="H121" s="40"/>
      <c r="I121" s="235"/>
      <c r="J121" s="40"/>
      <c r="K121" s="40"/>
      <c r="L121" s="44"/>
      <c r="M121" s="236"/>
      <c r="N121" s="23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128</v>
      </c>
      <c r="AU121" s="17" t="s">
        <v>80</v>
      </c>
    </row>
    <row r="122" s="2" customFormat="1" ht="16.5" customHeight="1">
      <c r="A122" s="38"/>
      <c r="B122" s="39"/>
      <c r="C122" s="219" t="s">
        <v>82</v>
      </c>
      <c r="D122" s="219" t="s">
        <v>123</v>
      </c>
      <c r="E122" s="220" t="s">
        <v>436</v>
      </c>
      <c r="F122" s="221" t="s">
        <v>437</v>
      </c>
      <c r="G122" s="222" t="s">
        <v>433</v>
      </c>
      <c r="H122" s="223">
        <v>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38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127</v>
      </c>
      <c r="AT122" s="231" t="s">
        <v>123</v>
      </c>
      <c r="AU122" s="231" t="s">
        <v>80</v>
      </c>
      <c r="AY122" s="17" t="s">
        <v>121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80</v>
      </c>
      <c r="BK122" s="232">
        <f>ROUND(I122*H122,2)</f>
        <v>0</v>
      </c>
      <c r="BL122" s="17" t="s">
        <v>127</v>
      </c>
      <c r="BM122" s="231" t="s">
        <v>438</v>
      </c>
    </row>
    <row r="123" s="2" customFormat="1">
      <c r="A123" s="38"/>
      <c r="B123" s="39"/>
      <c r="C123" s="40"/>
      <c r="D123" s="233" t="s">
        <v>128</v>
      </c>
      <c r="E123" s="40"/>
      <c r="F123" s="234" t="s">
        <v>439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128</v>
      </c>
      <c r="AU123" s="17" t="s">
        <v>80</v>
      </c>
    </row>
    <row r="124" s="2" customFormat="1" ht="16.5" customHeight="1">
      <c r="A124" s="38"/>
      <c r="B124" s="39"/>
      <c r="C124" s="219" t="s">
        <v>135</v>
      </c>
      <c r="D124" s="219" t="s">
        <v>123</v>
      </c>
      <c r="E124" s="220" t="s">
        <v>440</v>
      </c>
      <c r="F124" s="221" t="s">
        <v>441</v>
      </c>
      <c r="G124" s="222" t="s">
        <v>433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38</v>
      </c>
      <c r="O124" s="91"/>
      <c r="P124" s="229">
        <f>O124*H124</f>
        <v>0</v>
      </c>
      <c r="Q124" s="229">
        <v>0.0010200000000000001</v>
      </c>
      <c r="R124" s="229">
        <f>Q124*H124</f>
        <v>0.0010200000000000001</v>
      </c>
      <c r="S124" s="229">
        <v>0.019</v>
      </c>
      <c r="T124" s="230">
        <f>S124*H124</f>
        <v>0.019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127</v>
      </c>
      <c r="AT124" s="231" t="s">
        <v>123</v>
      </c>
      <c r="AU124" s="231" t="s">
        <v>80</v>
      </c>
      <c r="AY124" s="17" t="s">
        <v>121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80</v>
      </c>
      <c r="BK124" s="232">
        <f>ROUND(I124*H124,2)</f>
        <v>0</v>
      </c>
      <c r="BL124" s="17" t="s">
        <v>127</v>
      </c>
      <c r="BM124" s="231" t="s">
        <v>442</v>
      </c>
    </row>
    <row r="125" s="2" customFormat="1">
      <c r="A125" s="38"/>
      <c r="B125" s="39"/>
      <c r="C125" s="40"/>
      <c r="D125" s="233" t="s">
        <v>128</v>
      </c>
      <c r="E125" s="40"/>
      <c r="F125" s="234" t="s">
        <v>443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128</v>
      </c>
      <c r="AU125" s="17" t="s">
        <v>80</v>
      </c>
    </row>
    <row r="126" s="2" customFormat="1" ht="16.5" customHeight="1">
      <c r="A126" s="38"/>
      <c r="B126" s="39"/>
      <c r="C126" s="219" t="s">
        <v>127</v>
      </c>
      <c r="D126" s="219" t="s">
        <v>123</v>
      </c>
      <c r="E126" s="220" t="s">
        <v>444</v>
      </c>
      <c r="F126" s="221" t="s">
        <v>445</v>
      </c>
      <c r="G126" s="222" t="s">
        <v>433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38</v>
      </c>
      <c r="O126" s="91"/>
      <c r="P126" s="229">
        <f>O126*H126</f>
        <v>0</v>
      </c>
      <c r="Q126" s="229">
        <v>0.0010200000000000001</v>
      </c>
      <c r="R126" s="229">
        <f>Q126*H126</f>
        <v>0.0010200000000000001</v>
      </c>
      <c r="S126" s="229">
        <v>0.019</v>
      </c>
      <c r="T126" s="230">
        <f>S126*H126</f>
        <v>0.019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127</v>
      </c>
      <c r="AT126" s="231" t="s">
        <v>123</v>
      </c>
      <c r="AU126" s="231" t="s">
        <v>80</v>
      </c>
      <c r="AY126" s="17" t="s">
        <v>121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80</v>
      </c>
      <c r="BK126" s="232">
        <f>ROUND(I126*H126,2)</f>
        <v>0</v>
      </c>
      <c r="BL126" s="17" t="s">
        <v>127</v>
      </c>
      <c r="BM126" s="231" t="s">
        <v>446</v>
      </c>
    </row>
    <row r="127" s="2" customFormat="1">
      <c r="A127" s="38"/>
      <c r="B127" s="39"/>
      <c r="C127" s="40"/>
      <c r="D127" s="233" t="s">
        <v>128</v>
      </c>
      <c r="E127" s="40"/>
      <c r="F127" s="234" t="s">
        <v>447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80</v>
      </c>
    </row>
    <row r="128" s="2" customFormat="1" ht="16.5" customHeight="1">
      <c r="A128" s="38"/>
      <c r="B128" s="39"/>
      <c r="C128" s="219" t="s">
        <v>146</v>
      </c>
      <c r="D128" s="219" t="s">
        <v>123</v>
      </c>
      <c r="E128" s="220" t="s">
        <v>448</v>
      </c>
      <c r="F128" s="221" t="s">
        <v>449</v>
      </c>
      <c r="G128" s="222" t="s">
        <v>433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0.0010200000000000001</v>
      </c>
      <c r="R128" s="229">
        <f>Q128*H128</f>
        <v>0.0010200000000000001</v>
      </c>
      <c r="S128" s="229">
        <v>0.019</v>
      </c>
      <c r="T128" s="230">
        <f>S128*H128</f>
        <v>0.019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127</v>
      </c>
      <c r="AT128" s="231" t="s">
        <v>123</v>
      </c>
      <c r="AU128" s="231" t="s">
        <v>80</v>
      </c>
      <c r="AY128" s="17" t="s">
        <v>121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80</v>
      </c>
      <c r="BK128" s="232">
        <f>ROUND(I128*H128,2)</f>
        <v>0</v>
      </c>
      <c r="BL128" s="17" t="s">
        <v>127</v>
      </c>
      <c r="BM128" s="231" t="s">
        <v>450</v>
      </c>
    </row>
    <row r="129" s="2" customFormat="1">
      <c r="A129" s="38"/>
      <c r="B129" s="39"/>
      <c r="C129" s="40"/>
      <c r="D129" s="233" t="s">
        <v>128</v>
      </c>
      <c r="E129" s="40"/>
      <c r="F129" s="234" t="s">
        <v>451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128</v>
      </c>
      <c r="AU129" s="17" t="s">
        <v>80</v>
      </c>
    </row>
    <row r="130" s="2" customFormat="1" ht="24.15" customHeight="1">
      <c r="A130" s="38"/>
      <c r="B130" s="39"/>
      <c r="C130" s="219" t="s">
        <v>151</v>
      </c>
      <c r="D130" s="219" t="s">
        <v>123</v>
      </c>
      <c r="E130" s="220" t="s">
        <v>452</v>
      </c>
      <c r="F130" s="221" t="s">
        <v>453</v>
      </c>
      <c r="G130" s="222" t="s">
        <v>433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127</v>
      </c>
      <c r="AT130" s="231" t="s">
        <v>123</v>
      </c>
      <c r="AU130" s="231" t="s">
        <v>80</v>
      </c>
      <c r="AY130" s="17" t="s">
        <v>121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80</v>
      </c>
      <c r="BK130" s="232">
        <f>ROUND(I130*H130,2)</f>
        <v>0</v>
      </c>
      <c r="BL130" s="17" t="s">
        <v>127</v>
      </c>
      <c r="BM130" s="231" t="s">
        <v>454</v>
      </c>
    </row>
    <row r="131" s="2" customFormat="1">
      <c r="A131" s="38"/>
      <c r="B131" s="39"/>
      <c r="C131" s="40"/>
      <c r="D131" s="233" t="s">
        <v>128</v>
      </c>
      <c r="E131" s="40"/>
      <c r="F131" s="234" t="s">
        <v>453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128</v>
      </c>
      <c r="AU131" s="17" t="s">
        <v>80</v>
      </c>
    </row>
    <row r="132" s="2" customFormat="1" ht="24.15" customHeight="1">
      <c r="A132" s="38"/>
      <c r="B132" s="39"/>
      <c r="C132" s="219" t="s">
        <v>156</v>
      </c>
      <c r="D132" s="219" t="s">
        <v>123</v>
      </c>
      <c r="E132" s="220" t="s">
        <v>455</v>
      </c>
      <c r="F132" s="221" t="s">
        <v>456</v>
      </c>
      <c r="G132" s="222" t="s">
        <v>433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127</v>
      </c>
      <c r="AT132" s="231" t="s">
        <v>123</v>
      </c>
      <c r="AU132" s="231" t="s">
        <v>80</v>
      </c>
      <c r="AY132" s="17" t="s">
        <v>121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80</v>
      </c>
      <c r="BK132" s="232">
        <f>ROUND(I132*H132,2)</f>
        <v>0</v>
      </c>
      <c r="BL132" s="17" t="s">
        <v>127</v>
      </c>
      <c r="BM132" s="231" t="s">
        <v>457</v>
      </c>
    </row>
    <row r="133" s="2" customFormat="1">
      <c r="A133" s="38"/>
      <c r="B133" s="39"/>
      <c r="C133" s="40"/>
      <c r="D133" s="233" t="s">
        <v>128</v>
      </c>
      <c r="E133" s="40"/>
      <c r="F133" s="234" t="s">
        <v>456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128</v>
      </c>
      <c r="AU133" s="17" t="s">
        <v>80</v>
      </c>
    </row>
    <row r="134" s="2" customFormat="1" ht="44.25" customHeight="1">
      <c r="A134" s="38"/>
      <c r="B134" s="39"/>
      <c r="C134" s="219" t="s">
        <v>139</v>
      </c>
      <c r="D134" s="219" t="s">
        <v>123</v>
      </c>
      <c r="E134" s="220" t="s">
        <v>458</v>
      </c>
      <c r="F134" s="221" t="s">
        <v>459</v>
      </c>
      <c r="G134" s="222" t="s">
        <v>433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0.0010200000000000001</v>
      </c>
      <c r="R134" s="229">
        <f>Q134*H134</f>
        <v>0.0010200000000000001</v>
      </c>
      <c r="S134" s="229">
        <v>0.019</v>
      </c>
      <c r="T134" s="230">
        <f>S134*H134</f>
        <v>0.019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127</v>
      </c>
      <c r="AT134" s="231" t="s">
        <v>123</v>
      </c>
      <c r="AU134" s="231" t="s">
        <v>80</v>
      </c>
      <c r="AY134" s="17" t="s">
        <v>121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80</v>
      </c>
      <c r="BK134" s="232">
        <f>ROUND(I134*H134,2)</f>
        <v>0</v>
      </c>
      <c r="BL134" s="17" t="s">
        <v>127</v>
      </c>
      <c r="BM134" s="231" t="s">
        <v>460</v>
      </c>
    </row>
    <row r="135" s="2" customFormat="1">
      <c r="A135" s="38"/>
      <c r="B135" s="39"/>
      <c r="C135" s="40"/>
      <c r="D135" s="233" t="s">
        <v>128</v>
      </c>
      <c r="E135" s="40"/>
      <c r="F135" s="234" t="s">
        <v>461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128</v>
      </c>
      <c r="AU135" s="17" t="s">
        <v>80</v>
      </c>
    </row>
    <row r="136" s="2" customFormat="1" ht="66.75" customHeight="1">
      <c r="A136" s="38"/>
      <c r="B136" s="39"/>
      <c r="C136" s="219" t="s">
        <v>165</v>
      </c>
      <c r="D136" s="219" t="s">
        <v>123</v>
      </c>
      <c r="E136" s="220" t="s">
        <v>462</v>
      </c>
      <c r="F136" s="221" t="s">
        <v>463</v>
      </c>
      <c r="G136" s="222" t="s">
        <v>433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0.0010200000000000001</v>
      </c>
      <c r="R136" s="229">
        <f>Q136*H136</f>
        <v>0.0010200000000000001</v>
      </c>
      <c r="S136" s="229">
        <v>0.019</v>
      </c>
      <c r="T136" s="230">
        <f>S136*H136</f>
        <v>0.019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127</v>
      </c>
      <c r="AT136" s="231" t="s">
        <v>123</v>
      </c>
      <c r="AU136" s="231" t="s">
        <v>80</v>
      </c>
      <c r="AY136" s="17" t="s">
        <v>121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80</v>
      </c>
      <c r="BK136" s="232">
        <f>ROUND(I136*H136,2)</f>
        <v>0</v>
      </c>
      <c r="BL136" s="17" t="s">
        <v>127</v>
      </c>
      <c r="BM136" s="231" t="s">
        <v>464</v>
      </c>
    </row>
    <row r="137" s="2" customFormat="1">
      <c r="A137" s="38"/>
      <c r="B137" s="39"/>
      <c r="C137" s="40"/>
      <c r="D137" s="233" t="s">
        <v>128</v>
      </c>
      <c r="E137" s="40"/>
      <c r="F137" s="234" t="s">
        <v>465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80</v>
      </c>
    </row>
    <row r="138" s="2" customFormat="1" ht="16.5" customHeight="1">
      <c r="A138" s="38"/>
      <c r="B138" s="39"/>
      <c r="C138" s="219" t="s">
        <v>144</v>
      </c>
      <c r="D138" s="219" t="s">
        <v>123</v>
      </c>
      <c r="E138" s="220" t="s">
        <v>466</v>
      </c>
      <c r="F138" s="221" t="s">
        <v>467</v>
      </c>
      <c r="G138" s="222" t="s">
        <v>433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0.0010200000000000001</v>
      </c>
      <c r="R138" s="229">
        <f>Q138*H138</f>
        <v>0.0010200000000000001</v>
      </c>
      <c r="S138" s="229">
        <v>0.019</v>
      </c>
      <c r="T138" s="230">
        <f>S138*H138</f>
        <v>0.019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127</v>
      </c>
      <c r="AT138" s="231" t="s">
        <v>123</v>
      </c>
      <c r="AU138" s="231" t="s">
        <v>80</v>
      </c>
      <c r="AY138" s="17" t="s">
        <v>121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80</v>
      </c>
      <c r="BK138" s="232">
        <f>ROUND(I138*H138,2)</f>
        <v>0</v>
      </c>
      <c r="BL138" s="17" t="s">
        <v>127</v>
      </c>
      <c r="BM138" s="231" t="s">
        <v>468</v>
      </c>
    </row>
    <row r="139" s="2" customFormat="1">
      <c r="A139" s="38"/>
      <c r="B139" s="39"/>
      <c r="C139" s="40"/>
      <c r="D139" s="233" t="s">
        <v>128</v>
      </c>
      <c r="E139" s="40"/>
      <c r="F139" s="234" t="s">
        <v>469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80</v>
      </c>
    </row>
    <row r="140" s="2" customFormat="1" ht="24.15" customHeight="1">
      <c r="A140" s="38"/>
      <c r="B140" s="39"/>
      <c r="C140" s="219" t="s">
        <v>174</v>
      </c>
      <c r="D140" s="219" t="s">
        <v>123</v>
      </c>
      <c r="E140" s="220" t="s">
        <v>470</v>
      </c>
      <c r="F140" s="221" t="s">
        <v>471</v>
      </c>
      <c r="G140" s="222" t="s">
        <v>433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0.0010200000000000001</v>
      </c>
      <c r="R140" s="229">
        <f>Q140*H140</f>
        <v>0.0010200000000000001</v>
      </c>
      <c r="S140" s="229">
        <v>0.019</v>
      </c>
      <c r="T140" s="230">
        <f>S140*H140</f>
        <v>0.019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127</v>
      </c>
      <c r="AT140" s="231" t="s">
        <v>123</v>
      </c>
      <c r="AU140" s="231" t="s">
        <v>80</v>
      </c>
      <c r="AY140" s="17" t="s">
        <v>121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80</v>
      </c>
      <c r="BK140" s="232">
        <f>ROUND(I140*H140,2)</f>
        <v>0</v>
      </c>
      <c r="BL140" s="17" t="s">
        <v>127</v>
      </c>
      <c r="BM140" s="231" t="s">
        <v>472</v>
      </c>
    </row>
    <row r="141" s="2" customFormat="1">
      <c r="A141" s="38"/>
      <c r="B141" s="39"/>
      <c r="C141" s="40"/>
      <c r="D141" s="233" t="s">
        <v>128</v>
      </c>
      <c r="E141" s="40"/>
      <c r="F141" s="234" t="s">
        <v>473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128</v>
      </c>
      <c r="AU141" s="17" t="s">
        <v>80</v>
      </c>
    </row>
    <row r="142" s="2" customFormat="1" ht="16.5" customHeight="1">
      <c r="A142" s="38"/>
      <c r="B142" s="39"/>
      <c r="C142" s="219" t="s">
        <v>8</v>
      </c>
      <c r="D142" s="219" t="s">
        <v>123</v>
      </c>
      <c r="E142" s="220" t="s">
        <v>474</v>
      </c>
      <c r="F142" s="221" t="s">
        <v>475</v>
      </c>
      <c r="G142" s="222" t="s">
        <v>246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127</v>
      </c>
      <c r="AT142" s="231" t="s">
        <v>123</v>
      </c>
      <c r="AU142" s="231" t="s">
        <v>80</v>
      </c>
      <c r="AY142" s="17" t="s">
        <v>121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80</v>
      </c>
      <c r="BK142" s="232">
        <f>ROUND(I142*H142,2)</f>
        <v>0</v>
      </c>
      <c r="BL142" s="17" t="s">
        <v>127</v>
      </c>
      <c r="BM142" s="231" t="s">
        <v>476</v>
      </c>
    </row>
    <row r="143" s="2" customFormat="1">
      <c r="A143" s="38"/>
      <c r="B143" s="39"/>
      <c r="C143" s="40"/>
      <c r="D143" s="233" t="s">
        <v>128</v>
      </c>
      <c r="E143" s="40"/>
      <c r="F143" s="234" t="s">
        <v>475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128</v>
      </c>
      <c r="AU143" s="17" t="s">
        <v>80</v>
      </c>
    </row>
    <row r="144" s="12" customFormat="1" ht="22.8" customHeight="1">
      <c r="A144" s="12"/>
      <c r="B144" s="203"/>
      <c r="C144" s="204"/>
      <c r="D144" s="205" t="s">
        <v>72</v>
      </c>
      <c r="E144" s="217" t="s">
        <v>477</v>
      </c>
      <c r="F144" s="217" t="s">
        <v>478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SUM(P145:P146)</f>
        <v>0</v>
      </c>
      <c r="Q144" s="211"/>
      <c r="R144" s="212">
        <f>SUM(R145:R146)</f>
        <v>0</v>
      </c>
      <c r="S144" s="211"/>
      <c r="T144" s="213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146</v>
      </c>
      <c r="AT144" s="215" t="s">
        <v>72</v>
      </c>
      <c r="AU144" s="215" t="s">
        <v>80</v>
      </c>
      <c r="AY144" s="214" t="s">
        <v>121</v>
      </c>
      <c r="BK144" s="216">
        <f>SUM(BK145:BK146)</f>
        <v>0</v>
      </c>
    </row>
    <row r="145" s="2" customFormat="1" ht="16.5" customHeight="1">
      <c r="A145" s="38"/>
      <c r="B145" s="39"/>
      <c r="C145" s="219" t="s">
        <v>183</v>
      </c>
      <c r="D145" s="219" t="s">
        <v>123</v>
      </c>
      <c r="E145" s="220" t="s">
        <v>479</v>
      </c>
      <c r="F145" s="221" t="s">
        <v>480</v>
      </c>
      <c r="G145" s="222" t="s">
        <v>433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127</v>
      </c>
      <c r="AT145" s="231" t="s">
        <v>123</v>
      </c>
      <c r="AU145" s="231" t="s">
        <v>82</v>
      </c>
      <c r="AY145" s="17" t="s">
        <v>121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80</v>
      </c>
      <c r="BK145" s="232">
        <f>ROUND(I145*H145,2)</f>
        <v>0</v>
      </c>
      <c r="BL145" s="17" t="s">
        <v>127</v>
      </c>
      <c r="BM145" s="231" t="s">
        <v>481</v>
      </c>
    </row>
    <row r="146" s="2" customFormat="1">
      <c r="A146" s="38"/>
      <c r="B146" s="39"/>
      <c r="C146" s="40"/>
      <c r="D146" s="233" t="s">
        <v>128</v>
      </c>
      <c r="E146" s="40"/>
      <c r="F146" s="234" t="s">
        <v>480</v>
      </c>
      <c r="G146" s="40"/>
      <c r="H146" s="40"/>
      <c r="I146" s="235"/>
      <c r="J146" s="40"/>
      <c r="K146" s="40"/>
      <c r="L146" s="44"/>
      <c r="M146" s="282"/>
      <c r="N146" s="283"/>
      <c r="O146" s="284"/>
      <c r="P146" s="284"/>
      <c r="Q146" s="284"/>
      <c r="R146" s="284"/>
      <c r="S146" s="284"/>
      <c r="T146" s="2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82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nSkBThtJ+CQxCVZFpO9BKNKJcZLzm6DD+HH6YTkNoLIxIx1tBWSi4uWkb48XT+5lDQKcZ2EiEDp+xbqpbMthzA==" hashValue="WDjmpoyH9hsHCHy1nrbRN2m5o/175VcthH4i0CtBrDfshu2/5VW7fHVIA18f38d2wHsaidKDCWoPV9DYtV/foQ==" algorithmName="SHA-512" password="CC35"/>
  <autoFilter ref="C117:K14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VZDKROS\VZDKROS</dc:creator>
  <cp:lastModifiedBy>VZDKROS\VZDKROS</cp:lastModifiedBy>
  <dcterms:created xsi:type="dcterms:W3CDTF">2024-07-30T10:01:53Z</dcterms:created>
  <dcterms:modified xsi:type="dcterms:W3CDTF">2024-07-30T10:02:01Z</dcterms:modified>
</cp:coreProperties>
</file>